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74" i="1" l="1"/>
  <c r="D74" i="1"/>
  <c r="C74" i="1"/>
  <c r="E61" i="1" l="1"/>
  <c r="E60" i="1"/>
  <c r="D61" i="1"/>
  <c r="D60" i="1"/>
  <c r="E54" i="1"/>
  <c r="D54" i="1"/>
  <c r="E44" i="1"/>
  <c r="D44" i="1"/>
  <c r="D41" i="1" s="1"/>
  <c r="D37" i="1"/>
  <c r="E30" i="1"/>
  <c r="D30" i="1"/>
  <c r="D26" i="1" s="1"/>
  <c r="E15" i="1"/>
  <c r="C15" i="1"/>
  <c r="E14" i="1"/>
  <c r="D14" i="1"/>
  <c r="E13" i="1"/>
  <c r="D13" i="1"/>
  <c r="C55" i="1"/>
  <c r="C61" i="1"/>
  <c r="C30" i="1"/>
  <c r="C54" i="1"/>
  <c r="C44" i="1"/>
  <c r="C14" i="1"/>
  <c r="C37" i="1"/>
  <c r="E10" i="1" l="1"/>
  <c r="D10" i="1"/>
  <c r="E11" i="1"/>
  <c r="D11" i="1"/>
  <c r="C10" i="1" l="1"/>
  <c r="D53" i="1" l="1"/>
  <c r="E53" i="1"/>
  <c r="D29" i="1"/>
  <c r="C29" i="1"/>
  <c r="C11" i="1"/>
  <c r="C53" i="1" l="1"/>
  <c r="D73" i="1" l="1"/>
  <c r="E73" i="1"/>
  <c r="D9" i="1"/>
  <c r="I81" i="1" l="1"/>
  <c r="H81" i="1"/>
  <c r="G81" i="1"/>
  <c r="C9" i="1" l="1"/>
  <c r="D62" i="1" l="1"/>
  <c r="E62" i="1"/>
  <c r="E26" i="1"/>
  <c r="D22" i="1"/>
  <c r="E22" i="1"/>
  <c r="C26" i="1"/>
  <c r="C22" i="1"/>
  <c r="E9" i="1" l="1"/>
  <c r="E41" i="1"/>
  <c r="E37" i="1"/>
  <c r="D34" i="1"/>
  <c r="E34" i="1"/>
  <c r="C13" i="1"/>
  <c r="D66" i="1" l="1"/>
  <c r="D31" i="1" s="1"/>
  <c r="E66" i="1"/>
  <c r="E31" i="1" s="1"/>
  <c r="E8" i="1"/>
  <c r="D8" i="1"/>
  <c r="C41" i="1"/>
  <c r="C34" i="1"/>
  <c r="D75" i="1" l="1"/>
  <c r="E75" i="1"/>
  <c r="C8" i="1" l="1"/>
  <c r="C62" i="1" l="1"/>
  <c r="C66" i="1" l="1"/>
  <c r="C31" i="1" s="1"/>
  <c r="C75" i="1" l="1"/>
</calcChain>
</file>

<file path=xl/sharedStrings.xml><?xml version="1.0" encoding="utf-8"?>
<sst xmlns="http://schemas.openxmlformats.org/spreadsheetml/2006/main" count="79" uniqueCount="79">
  <si>
    <t>ИТОГО:</t>
  </si>
  <si>
    <t>Директор</t>
  </si>
  <si>
    <t>Всего: (тыс.руб.)</t>
  </si>
  <si>
    <t>II. Прочие затраты</t>
  </si>
  <si>
    <t>1. Затраты на услуги связи, всего, в т.ч.</t>
  </si>
  <si>
    <t>2. Затраты на содержание имущества</t>
  </si>
  <si>
    <t>3. Затраты на приобретение прочих работ и услуг, не относящиеся к затратам на услуги связи, аренду и содержание имущества</t>
  </si>
  <si>
    <t>4. Затраты на приобретение основных средств</t>
  </si>
  <si>
    <t>5. Затраты на приобретение материальных запасов</t>
  </si>
  <si>
    <t>2. Затраты на оплату расходов по договорам об оказании услуг, связанных с проездом и наймом жилого помещения в связи с командированием работников, заключаемым
со сторонними организациями</t>
  </si>
  <si>
    <t>3. Затраты на коммунальные услуги, всего:</t>
  </si>
  <si>
    <t>расшифровка  затрат</t>
  </si>
  <si>
    <t>1.Затраты на услуги связи, не отнесенные к затратам на услуги связи в рамках затрат на информационно-коммуникационные технологии</t>
  </si>
  <si>
    <t>4. Затраты на аренду помещений и оборудования</t>
  </si>
  <si>
    <t>I. Затраты</t>
  </si>
  <si>
    <t>Главный бухгалтер</t>
  </si>
  <si>
    <t>МКУ "УФКиС"</t>
  </si>
  <si>
    <t>профилактика</t>
  </si>
  <si>
    <t>УФКИС</t>
  </si>
  <si>
    <t>Итого</t>
  </si>
  <si>
    <t>Соревнования</t>
  </si>
  <si>
    <t>1.1 Затраты на абонентскую плату</t>
  </si>
  <si>
    <t xml:space="preserve">1.2 Затраты на повременную оплату местных, междугородних и международных телефонных соединений </t>
  </si>
  <si>
    <t xml:space="preserve">1.3 Затраты на сеть "Интернет" и услуги интернет-провайдеров </t>
  </si>
  <si>
    <t xml:space="preserve">2.1 Затраты на техническое обслуживание и регламентно-профилактический ремонт принтеров, многофункциональных устройств и копировальных аппаратов (оргтехники) </t>
  </si>
  <si>
    <t xml:space="preserve">3.1 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 </t>
  </si>
  <si>
    <t xml:space="preserve">3.2 Затраты на оплату услуг по сопровождению справочно-правовых систем </t>
  </si>
  <si>
    <t xml:space="preserve">3.3 Затраты на оплату услуг по сопровождению и приобретению иного программного обеспечения </t>
  </si>
  <si>
    <t>3.4 Затраты на оплату услуг, связанных с обеспечением безопасности информации</t>
  </si>
  <si>
    <t xml:space="preserve">3.5 Затраты на проведение аттестационных, проверочных и контрольных мероприятий </t>
  </si>
  <si>
    <t xml:space="preserve">3.6 Затраты на приобретение простых (неисключительных) лицензий на использование программного обеспечения по защите информации </t>
  </si>
  <si>
    <t xml:space="preserve">4.1 Затраты на приобретение рабочих станций (персональные компьютеры и ноутбуки) </t>
  </si>
  <si>
    <t xml:space="preserve">4.2 Затраты на приобретение принтеров, многофункциональных устройств и копировальных аппаратов (оргтехники) </t>
  </si>
  <si>
    <t xml:space="preserve">4.3 Затраты на приобретение оборудования по обеспечению безопасности информации </t>
  </si>
  <si>
    <t>5.1 Затраты на приобретение мониторов</t>
  </si>
  <si>
    <t>5.2 Затраты на приобретение системных блоков</t>
  </si>
  <si>
    <t xml:space="preserve">5.3 Затраты на приобретение магнитных и оптических носителей информации </t>
  </si>
  <si>
    <t xml:space="preserve">5.4 Затраты на приобретение деталей для содержания принтеров, многофункциональных устройств и копировальных аппаратов (оргтехники) </t>
  </si>
  <si>
    <t xml:space="preserve">2.1 Затраты по договору на проезд к месту командирования и обратно </t>
  </si>
  <si>
    <t>2.2 Затраты по договору на наем жилого помещения на период командирования</t>
  </si>
  <si>
    <t>3.1 затраты на электроснабжение</t>
  </si>
  <si>
    <t>4.1 затраты на аренду помещений (зала) для проведения совещаний (физкультурно-массовых мероприятий)</t>
  </si>
  <si>
    <t>5. Затраты на содержание имущества, не отнесенные к затратам на содержание имущества в рамках затрат на информационно-коммуникационные технологии</t>
  </si>
  <si>
    <t xml:space="preserve">5.1 Затраты на техническое обслуживание и регламентно-профилактический ремонт систем охранно-тревожной сигнализации </t>
  </si>
  <si>
    <t xml:space="preserve">5.2 Затраты на проведение текущего ремонта помещения </t>
  </si>
  <si>
    <t xml:space="preserve">5.3 Затраты на техническое обслуживание и ремонт транспортных средств </t>
  </si>
  <si>
    <t xml:space="preserve">5.4 Затраты на вывоз твердых бытовых отходов </t>
  </si>
  <si>
    <t>5.5 Затраты на техническое обслуживание и регламентно-профилактический ремонт систем кондиционирования и вентиляции</t>
  </si>
  <si>
    <t>5.6 Затраты на техническое обслуживание и регламентно-профилактический ремонт систем пожарной сигнализации</t>
  </si>
  <si>
    <t>5.7 Затраты на техническое обслуживание и регламентно-профилактический ремонт систем видеонаблюдения</t>
  </si>
  <si>
    <t>5.8 Забор (профлист) обнесение территории</t>
  </si>
  <si>
    <t>5.9 Ремонт кровли</t>
  </si>
  <si>
    <t>5.10 Замена теплосчетчика</t>
  </si>
  <si>
    <t>5.11 Асфальтирование прилегающей территории</t>
  </si>
  <si>
    <t>6. Затраты на приобретение прочих работ и услуг, не относящиеся к затратам на услуги связи, транспортные услуги, оплату расходов по договорам об оказании услуг,
связанных с проездом и наймом жилого помещения в связи с командированием работников, заключаемым со сторонними организациями, а также к затратам
на коммунальные услуги, аренду помещений и оборудования, содержание имущества в рамках прочих затрат и затратам на приобретение прочих работ и услуг в рамках затрат на информационно-коммуникационные технологии, ВСЕГО:</t>
  </si>
  <si>
    <t xml:space="preserve">6.1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</t>
  </si>
  <si>
    <t xml:space="preserve">6.2 Затраты на оплату услуг внештатных сотрудников </t>
  </si>
  <si>
    <t xml:space="preserve">6.3 Затраты на проведение предрейсового и послерейсового осмотра водителей транспортных средств </t>
  </si>
  <si>
    <t>6.4 Затраты на специальную оценку условий труда</t>
  </si>
  <si>
    <t xml:space="preserve">6.5 Затраты на оплату услуг вневедомственной охраны  </t>
  </si>
  <si>
    <t>7. Затраты на приобретение основных средств, не отнесенные к затратам на приобретение основных средств в рамках затрат на информационно-коммуникационные технологии, ВСЕГО:</t>
  </si>
  <si>
    <t>7.1 Затраты на приобретение транспортных средств</t>
  </si>
  <si>
    <t>7.2 Затраты на приобретение мебели.</t>
  </si>
  <si>
    <t>7.3 Затраты на приобретение прочих основных средств</t>
  </si>
  <si>
    <t>Приложение № 2</t>
  </si>
  <si>
    <t xml:space="preserve">     Нормативные затраты на 2018 год и плановый период 2019 и 2020 годов</t>
  </si>
  <si>
    <t>к приказу № ______ от _____________ 2018г.</t>
  </si>
  <si>
    <t xml:space="preserve">6.8 Затраты на приобретение полисов обязательного страхования гражданской ответственности владельцев транспортных средств </t>
  </si>
  <si>
    <t>6.6  Затраты на оплату разовых услуг пассажирских перевозок</t>
  </si>
  <si>
    <t>6.7 Затраты на медицинские услуги, на проведение диспансеризации работнико</t>
  </si>
  <si>
    <t xml:space="preserve">8.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технологии, ВСЕГО, в т.ч. </t>
  </si>
  <si>
    <t xml:space="preserve">8.1 Затраты на приобретение бланочной продукции </t>
  </si>
  <si>
    <t>8.2 Затраты на приобретение канцелярских принадлежностей</t>
  </si>
  <si>
    <t>8.3 Затраты на приобретение хозяйственных товаров и принадлежностей</t>
  </si>
  <si>
    <t>8.4 Затраты на приобретение горюче-смазочных материалов</t>
  </si>
  <si>
    <t>8.5 Затраты на приобретение запасных частей для транспортных средств, ВСЕГО:</t>
  </si>
  <si>
    <t>8.6 затраты на приобретение материальных запасов для нужд гражданской обороны</t>
  </si>
  <si>
    <t>9. Затраты на дополнительное профессиональное образование</t>
  </si>
  <si>
    <t xml:space="preserve">9.1 Затраты на приобретение образовательных услуг по профессиональной переподготовке и повышению квалификации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</si>
</sst>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0" xfId="0" applyFont="1" applyFill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/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4" fontId="5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1" fillId="0" borderId="0" xfId="0" applyFont="1" applyFill="1"/>
    <xf numFmtId="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3" fillId="0" borderId="0" xfId="0" applyNumberFormat="1" applyFont="1" applyFill="1" applyBorder="1"/>
    <xf numFmtId="0" fontId="13" fillId="0" borderId="0" xfId="0" applyFont="1" applyFill="1"/>
    <xf numFmtId="0" fontId="13" fillId="2" borderId="0" xfId="0" applyFont="1" applyFill="1"/>
    <xf numFmtId="4" fontId="13" fillId="2" borderId="0" xfId="0" applyNumberFormat="1" applyFont="1" applyFill="1" applyBorder="1"/>
    <xf numFmtId="4" fontId="1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9" fontId="6" fillId="0" borderId="5" xfId="1" applyFont="1" applyFill="1" applyBorder="1" applyAlignment="1">
      <alignment horizontal="left" wrapText="1"/>
    </xf>
    <xf numFmtId="9" fontId="6" fillId="0" borderId="6" xfId="1" applyFont="1" applyFill="1" applyBorder="1" applyAlignment="1">
      <alignment horizontal="left" wrapText="1"/>
    </xf>
    <xf numFmtId="16" fontId="6" fillId="0" borderId="5" xfId="1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2" fontId="6" fillId="0" borderId="5" xfId="0" applyNumberFormat="1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left" vertical="center" wrapText="1"/>
    </xf>
    <xf numFmtId="9" fontId="6" fillId="0" borderId="5" xfId="1" applyFont="1" applyFill="1" applyBorder="1" applyAlignment="1">
      <alignment vertical="center"/>
    </xf>
    <xf numFmtId="9" fontId="6" fillId="0" borderId="6" xfId="1" applyFont="1" applyFill="1" applyBorder="1" applyAlignment="1">
      <alignment vertical="center"/>
    </xf>
    <xf numFmtId="9" fontId="4" fillId="0" borderId="5" xfId="1" applyFont="1" applyFill="1" applyBorder="1" applyAlignment="1">
      <alignment horizontal="center" wrapText="1"/>
    </xf>
    <xf numFmtId="9" fontId="4" fillId="0" borderId="6" xfId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9" fontId="10" fillId="0" borderId="6" xfId="1" applyFont="1" applyFill="1" applyBorder="1" applyAlignment="1">
      <alignment horizontal="left" wrapText="1"/>
    </xf>
    <xf numFmtId="9" fontId="6" fillId="0" borderId="4" xfId="1" applyFont="1" applyFill="1" applyBorder="1" applyAlignment="1">
      <alignment horizontal="left" vertical="top" wrapText="1"/>
    </xf>
    <xf numFmtId="9" fontId="6" fillId="0" borderId="10" xfId="1" applyFont="1" applyFill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vertical="center" wrapText="1"/>
    </xf>
    <xf numFmtId="2" fontId="6" fillId="0" borderId="6" xfId="0" applyNumberFormat="1" applyFont="1" applyFill="1" applyBorder="1" applyAlignment="1">
      <alignment vertical="center" wrapText="1"/>
    </xf>
    <xf numFmtId="9" fontId="5" fillId="0" borderId="5" xfId="1" applyFont="1" applyFill="1" applyBorder="1" applyAlignment="1">
      <alignment horizontal="center" vertical="center" wrapText="1"/>
    </xf>
    <xf numFmtId="9" fontId="5" fillId="0" borderId="6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9" fontId="6" fillId="0" borderId="5" xfId="1" applyFont="1" applyFill="1" applyBorder="1" applyAlignment="1">
      <alignment horizontal="left" vertical="top" wrapText="1"/>
    </xf>
    <xf numFmtId="9" fontId="6" fillId="0" borderId="6" xfId="1" applyFont="1" applyFill="1" applyBorder="1" applyAlignment="1">
      <alignment horizontal="left" vertical="top" wrapText="1"/>
    </xf>
    <xf numFmtId="9" fontId="6" fillId="0" borderId="2" xfId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selection activeCell="C70" sqref="C70"/>
    </sheetView>
  </sheetViews>
  <sheetFormatPr defaultColWidth="8.85546875" defaultRowHeight="15" x14ac:dyDescent="0.25"/>
  <cols>
    <col min="1" max="1" width="12.85546875" style="1" customWidth="1"/>
    <col min="2" max="2" width="61.7109375" style="1" customWidth="1"/>
    <col min="3" max="3" width="22.85546875" style="10" customWidth="1"/>
    <col min="4" max="4" width="23" style="10" customWidth="1"/>
    <col min="5" max="5" width="23.42578125" style="10" customWidth="1"/>
    <col min="6" max="16384" width="8.85546875" style="1"/>
  </cols>
  <sheetData>
    <row r="1" spans="1:5" x14ac:dyDescent="0.25">
      <c r="E1" s="10" t="s">
        <v>64</v>
      </c>
    </row>
    <row r="2" spans="1:5" x14ac:dyDescent="0.25">
      <c r="E2" s="10" t="s">
        <v>66</v>
      </c>
    </row>
    <row r="3" spans="1:5" ht="18.75" x14ac:dyDescent="0.3">
      <c r="A3" s="2"/>
      <c r="B3" s="23" t="s">
        <v>16</v>
      </c>
      <c r="C3" s="8"/>
    </row>
    <row r="4" spans="1:5" ht="18.75" x14ac:dyDescent="0.3">
      <c r="A4" s="2"/>
      <c r="B4" s="24" t="s">
        <v>65</v>
      </c>
      <c r="C4" s="8"/>
    </row>
    <row r="5" spans="1:5" ht="18.75" x14ac:dyDescent="0.3">
      <c r="A5" s="3"/>
      <c r="B5" s="3"/>
      <c r="C5" s="9"/>
    </row>
    <row r="6" spans="1:5" s="11" customFormat="1" ht="19.149999999999999" customHeight="1" x14ac:dyDescent="0.25">
      <c r="A6" s="72" t="s">
        <v>11</v>
      </c>
      <c r="B6" s="72"/>
      <c r="C6" s="71" t="s">
        <v>2</v>
      </c>
      <c r="D6" s="71"/>
      <c r="E6" s="71"/>
    </row>
    <row r="7" spans="1:5" s="3" customFormat="1" ht="18" customHeight="1" x14ac:dyDescent="0.3">
      <c r="A7" s="72"/>
      <c r="B7" s="72"/>
      <c r="C7" s="12">
        <v>2018</v>
      </c>
      <c r="D7" s="13">
        <v>2019</v>
      </c>
      <c r="E7" s="13">
        <v>2020</v>
      </c>
    </row>
    <row r="8" spans="1:5" s="5" customFormat="1" ht="22.15" customHeight="1" x14ac:dyDescent="0.3">
      <c r="A8" s="75" t="s">
        <v>14</v>
      </c>
      <c r="B8" s="76"/>
      <c r="C8" s="7">
        <f>C9+C13+C15+C22+C26</f>
        <v>210.02359999999999</v>
      </c>
      <c r="D8" s="7">
        <f>D9+D13+D15+D22+D26</f>
        <v>182.6936</v>
      </c>
      <c r="E8" s="7">
        <f>E9+E13+E15+E22+E26</f>
        <v>182.6936</v>
      </c>
    </row>
    <row r="9" spans="1:5" ht="19.5" customHeight="1" x14ac:dyDescent="0.25">
      <c r="A9" s="39" t="s">
        <v>4</v>
      </c>
      <c r="B9" s="40"/>
      <c r="C9" s="21">
        <f>SUM(C10:C12)</f>
        <v>66.997600000000006</v>
      </c>
      <c r="D9" s="21">
        <f>SUM(D10:D12)</f>
        <v>66.997600000000006</v>
      </c>
      <c r="E9" s="21">
        <f>SUM(E10:E12)</f>
        <v>66.997600000000006</v>
      </c>
    </row>
    <row r="10" spans="1:5" ht="33.75" customHeight="1" x14ac:dyDescent="0.25">
      <c r="A10" s="67" t="s">
        <v>21</v>
      </c>
      <c r="B10" s="67"/>
      <c r="C10" s="22">
        <f>0.4806*3*12</f>
        <v>17.301600000000001</v>
      </c>
      <c r="D10" s="22">
        <f>0.4806*3*12</f>
        <v>17.301600000000001</v>
      </c>
      <c r="E10" s="22">
        <f>0.4806*3*12</f>
        <v>17.301600000000001</v>
      </c>
    </row>
    <row r="11" spans="1:5" ht="31.9" customHeight="1" x14ac:dyDescent="0.25">
      <c r="A11" s="45" t="s">
        <v>22</v>
      </c>
      <c r="B11" s="51"/>
      <c r="C11" s="22">
        <f>(3*780*0.0012*12)</f>
        <v>33.695999999999998</v>
      </c>
      <c r="D11" s="22">
        <f>(3*780*0.0012*12)</f>
        <v>33.695999999999998</v>
      </c>
      <c r="E11" s="22">
        <f>(3*780*0.0012*12)</f>
        <v>33.695999999999998</v>
      </c>
    </row>
    <row r="12" spans="1:5" ht="33" customHeight="1" x14ac:dyDescent="0.25">
      <c r="A12" s="45" t="s">
        <v>23</v>
      </c>
      <c r="B12" s="51"/>
      <c r="C12" s="22">
        <v>16</v>
      </c>
      <c r="D12" s="22">
        <v>16</v>
      </c>
      <c r="E12" s="22">
        <v>16</v>
      </c>
    </row>
    <row r="13" spans="1:5" ht="18" customHeight="1" x14ac:dyDescent="0.25">
      <c r="A13" s="49" t="s">
        <v>5</v>
      </c>
      <c r="B13" s="50"/>
      <c r="C13" s="21">
        <f>SUM(C14:C14)</f>
        <v>13.696</v>
      </c>
      <c r="D13" s="21">
        <f t="shared" ref="D13:E13" si="0">SUM(D14:D14)</f>
        <v>13.696</v>
      </c>
      <c r="E13" s="21">
        <f t="shared" si="0"/>
        <v>13.696</v>
      </c>
    </row>
    <row r="14" spans="1:5" ht="61.15" customHeight="1" x14ac:dyDescent="0.25">
      <c r="A14" s="41" t="s">
        <v>24</v>
      </c>
      <c r="B14" s="42"/>
      <c r="C14" s="22">
        <f>1*6*0.616+5*2</f>
        <v>13.696</v>
      </c>
      <c r="D14" s="22">
        <f t="shared" ref="D14:E14" si="1">1*6*0.616+5*2</f>
        <v>13.696</v>
      </c>
      <c r="E14" s="22">
        <f t="shared" si="1"/>
        <v>13.696</v>
      </c>
    </row>
    <row r="15" spans="1:5" ht="30" customHeight="1" x14ac:dyDescent="0.25">
      <c r="A15" s="49" t="s">
        <v>6</v>
      </c>
      <c r="B15" s="50"/>
      <c r="C15" s="21">
        <f>SUM(C16:C21)</f>
        <v>123.33</v>
      </c>
      <c r="D15" s="21">
        <v>96</v>
      </c>
      <c r="E15" s="21">
        <f t="shared" ref="E15" si="2">SUM(E16:E21)</f>
        <v>96</v>
      </c>
    </row>
    <row r="16" spans="1:5" ht="46.5" customHeight="1" x14ac:dyDescent="0.25">
      <c r="A16" s="61" t="s">
        <v>25</v>
      </c>
      <c r="B16" s="62"/>
      <c r="C16" s="22">
        <v>123.33</v>
      </c>
      <c r="D16" s="22">
        <v>96</v>
      </c>
      <c r="E16" s="22">
        <v>96</v>
      </c>
    </row>
    <row r="17" spans="1:5" ht="48" customHeight="1" x14ac:dyDescent="0.25">
      <c r="A17" s="68" t="s">
        <v>26</v>
      </c>
      <c r="B17" s="69"/>
      <c r="C17" s="22">
        <v>0</v>
      </c>
      <c r="D17" s="22">
        <v>0</v>
      </c>
      <c r="E17" s="22">
        <v>0</v>
      </c>
    </row>
    <row r="18" spans="1:5" ht="50.45" customHeight="1" x14ac:dyDescent="0.25">
      <c r="A18" s="68" t="s">
        <v>27</v>
      </c>
      <c r="B18" s="70"/>
      <c r="C18" s="22">
        <v>0</v>
      </c>
      <c r="D18" s="22">
        <v>0</v>
      </c>
      <c r="E18" s="22">
        <v>0</v>
      </c>
    </row>
    <row r="19" spans="1:5" ht="32.450000000000003" customHeight="1" x14ac:dyDescent="0.25">
      <c r="A19" s="61" t="s">
        <v>28</v>
      </c>
      <c r="B19" s="62"/>
      <c r="C19" s="22">
        <v>0</v>
      </c>
      <c r="D19" s="22">
        <v>0</v>
      </c>
      <c r="E19" s="22">
        <v>0</v>
      </c>
    </row>
    <row r="20" spans="1:5" ht="46.9" customHeight="1" x14ac:dyDescent="0.25">
      <c r="A20" s="68" t="s">
        <v>29</v>
      </c>
      <c r="B20" s="70"/>
      <c r="C20" s="22">
        <v>0</v>
      </c>
      <c r="D20" s="22">
        <v>0</v>
      </c>
      <c r="E20" s="22">
        <v>0</v>
      </c>
    </row>
    <row r="21" spans="1:5" ht="50.45" customHeight="1" x14ac:dyDescent="0.25">
      <c r="A21" s="68" t="s">
        <v>30</v>
      </c>
      <c r="B21" s="70"/>
      <c r="C21" s="22">
        <v>0</v>
      </c>
      <c r="D21" s="22">
        <v>0</v>
      </c>
      <c r="E21" s="22">
        <v>0</v>
      </c>
    </row>
    <row r="22" spans="1:5" ht="21.6" customHeight="1" x14ac:dyDescent="0.25">
      <c r="A22" s="49" t="s">
        <v>7</v>
      </c>
      <c r="B22" s="50"/>
      <c r="C22" s="21">
        <f>SUM(C23:C25)</f>
        <v>0</v>
      </c>
      <c r="D22" s="21">
        <f t="shared" ref="D22:E22" si="3">SUM(D23:D25)</f>
        <v>0</v>
      </c>
      <c r="E22" s="21">
        <f t="shared" si="3"/>
        <v>0</v>
      </c>
    </row>
    <row r="23" spans="1:5" s="20" customFormat="1" ht="29.45" customHeight="1" x14ac:dyDescent="0.25">
      <c r="A23" s="41" t="s">
        <v>31</v>
      </c>
      <c r="B23" s="42"/>
      <c r="C23" s="22">
        <v>0</v>
      </c>
      <c r="D23" s="29">
        <v>0</v>
      </c>
      <c r="E23" s="29">
        <v>0</v>
      </c>
    </row>
    <row r="24" spans="1:5" s="20" customFormat="1" ht="46.9" customHeight="1" x14ac:dyDescent="0.25">
      <c r="A24" s="41" t="s">
        <v>32</v>
      </c>
      <c r="B24" s="42"/>
      <c r="C24" s="22">
        <v>0</v>
      </c>
      <c r="D24" s="29">
        <v>0</v>
      </c>
      <c r="E24" s="29">
        <v>0</v>
      </c>
    </row>
    <row r="25" spans="1:5" s="20" customFormat="1" ht="30.6" customHeight="1" x14ac:dyDescent="0.25">
      <c r="A25" s="41" t="s">
        <v>33</v>
      </c>
      <c r="B25" s="42"/>
      <c r="C25" s="22">
        <v>0</v>
      </c>
      <c r="D25" s="29">
        <v>0</v>
      </c>
      <c r="E25" s="29">
        <v>0</v>
      </c>
    </row>
    <row r="26" spans="1:5" ht="18.600000000000001" customHeight="1" x14ac:dyDescent="0.25">
      <c r="A26" s="49" t="s">
        <v>8</v>
      </c>
      <c r="B26" s="50"/>
      <c r="C26" s="21">
        <f>SUM(C29:C30)</f>
        <v>6</v>
      </c>
      <c r="D26" s="21">
        <f>SUM(D29:D30)</f>
        <v>6</v>
      </c>
      <c r="E26" s="21">
        <f>SUM(E29:E30)</f>
        <v>6</v>
      </c>
    </row>
    <row r="27" spans="1:5" ht="18.600000000000001" customHeight="1" x14ac:dyDescent="0.25">
      <c r="A27" s="41" t="s">
        <v>34</v>
      </c>
      <c r="B27" s="42"/>
      <c r="C27" s="22">
        <v>0</v>
      </c>
      <c r="D27" s="22">
        <v>0</v>
      </c>
      <c r="E27" s="22">
        <v>0</v>
      </c>
    </row>
    <row r="28" spans="1:5" ht="18.600000000000001" customHeight="1" x14ac:dyDescent="0.25">
      <c r="A28" s="41" t="s">
        <v>35</v>
      </c>
      <c r="B28" s="42"/>
      <c r="C28" s="22">
        <v>0</v>
      </c>
      <c r="D28" s="22">
        <v>0</v>
      </c>
      <c r="E28" s="22">
        <v>0</v>
      </c>
    </row>
    <row r="29" spans="1:5" ht="33" customHeight="1" x14ac:dyDescent="0.25">
      <c r="A29" s="41" t="s">
        <v>36</v>
      </c>
      <c r="B29" s="42"/>
      <c r="C29" s="22">
        <f>0</f>
        <v>0</v>
      </c>
      <c r="D29" s="22">
        <f>0</f>
        <v>0</v>
      </c>
      <c r="E29" s="22">
        <v>0</v>
      </c>
    </row>
    <row r="30" spans="1:5" ht="45" customHeight="1" x14ac:dyDescent="0.25">
      <c r="A30" s="41" t="s">
        <v>37</v>
      </c>
      <c r="B30" s="42"/>
      <c r="C30" s="22">
        <f>4*1+2</f>
        <v>6</v>
      </c>
      <c r="D30" s="22">
        <f>5*1+1</f>
        <v>6</v>
      </c>
      <c r="E30" s="22">
        <f>5*1+1</f>
        <v>6</v>
      </c>
    </row>
    <row r="31" spans="1:5" ht="28.9" customHeight="1" x14ac:dyDescent="0.25">
      <c r="A31" s="65" t="s">
        <v>3</v>
      </c>
      <c r="B31" s="66"/>
      <c r="C31" s="30">
        <f>C32+C34+C37+C41+C53+C62+C66+C39+C73</f>
        <v>1477.3717959999999</v>
      </c>
      <c r="D31" s="30">
        <f>D32+D34+D37+D39+D41+D53+D62+D66+D73</f>
        <v>1449.71</v>
      </c>
      <c r="E31" s="30">
        <f>E32+E34+E37+E41+E53+E62+E66+E39+E73</f>
        <v>1449.71</v>
      </c>
    </row>
    <row r="32" spans="1:5" ht="30" customHeight="1" x14ac:dyDescent="0.25">
      <c r="A32" s="49" t="s">
        <v>12</v>
      </c>
      <c r="B32" s="50"/>
      <c r="C32" s="21">
        <v>0</v>
      </c>
      <c r="D32" s="21">
        <v>0</v>
      </c>
      <c r="E32" s="21">
        <v>0</v>
      </c>
    </row>
    <row r="33" spans="1:5" ht="13.5" customHeight="1" x14ac:dyDescent="0.25">
      <c r="A33" s="49"/>
      <c r="B33" s="50"/>
      <c r="C33" s="22"/>
      <c r="D33" s="31"/>
      <c r="E33" s="31"/>
    </row>
    <row r="34" spans="1:5" ht="62.25" customHeight="1" x14ac:dyDescent="0.25">
      <c r="A34" s="49" t="s">
        <v>9</v>
      </c>
      <c r="B34" s="50"/>
      <c r="C34" s="21">
        <f>C36+C35</f>
        <v>0</v>
      </c>
      <c r="D34" s="21">
        <f t="shared" ref="D34:E34" si="4">D36+D35</f>
        <v>0</v>
      </c>
      <c r="E34" s="21">
        <f t="shared" si="4"/>
        <v>0</v>
      </c>
    </row>
    <row r="35" spans="1:5" s="6" customFormat="1" ht="30" customHeight="1" x14ac:dyDescent="0.25">
      <c r="A35" s="41" t="s">
        <v>38</v>
      </c>
      <c r="B35" s="42"/>
      <c r="C35" s="22">
        <v>0</v>
      </c>
      <c r="D35" s="22">
        <v>0</v>
      </c>
      <c r="E35" s="22">
        <v>0</v>
      </c>
    </row>
    <row r="36" spans="1:5" ht="47.25" customHeight="1" x14ac:dyDescent="0.25">
      <c r="A36" s="45" t="s">
        <v>39</v>
      </c>
      <c r="B36" s="51"/>
      <c r="C36" s="22">
        <v>0</v>
      </c>
      <c r="D36" s="22">
        <v>0</v>
      </c>
      <c r="E36" s="22">
        <v>0</v>
      </c>
    </row>
    <row r="37" spans="1:5" s="17" customFormat="1" ht="19.899999999999999" customHeight="1" x14ac:dyDescent="0.25">
      <c r="A37" s="73" t="s">
        <v>10</v>
      </c>
      <c r="B37" s="74"/>
      <c r="C37" s="21">
        <f>C38</f>
        <v>17</v>
      </c>
      <c r="D37" s="21">
        <f>SUM(D38:D38)</f>
        <v>17</v>
      </c>
      <c r="E37" s="21">
        <f>SUM(E38:E38)</f>
        <v>17</v>
      </c>
    </row>
    <row r="38" spans="1:5" ht="18" customHeight="1" x14ac:dyDescent="0.25">
      <c r="A38" s="45" t="s">
        <v>40</v>
      </c>
      <c r="B38" s="51"/>
      <c r="C38" s="21">
        <v>17</v>
      </c>
      <c r="D38" s="21">
        <v>17</v>
      </c>
      <c r="E38" s="21">
        <v>17</v>
      </c>
    </row>
    <row r="39" spans="1:5" ht="13.5" customHeight="1" x14ac:dyDescent="0.25">
      <c r="A39" s="49" t="s">
        <v>13</v>
      </c>
      <c r="B39" s="50"/>
      <c r="C39" s="21">
        <v>0</v>
      </c>
      <c r="D39" s="32">
        <v>0</v>
      </c>
      <c r="E39" s="32">
        <v>0</v>
      </c>
    </row>
    <row r="40" spans="1:5" ht="58.5" customHeight="1" x14ac:dyDescent="0.25">
      <c r="A40" s="45" t="s">
        <v>41</v>
      </c>
      <c r="B40" s="51"/>
      <c r="C40" s="22">
        <v>0</v>
      </c>
      <c r="D40" s="22">
        <v>0</v>
      </c>
      <c r="E40" s="22">
        <v>0</v>
      </c>
    </row>
    <row r="41" spans="1:5" ht="29.45" customHeight="1" x14ac:dyDescent="0.25">
      <c r="A41" s="49" t="s">
        <v>42</v>
      </c>
      <c r="B41" s="50"/>
      <c r="C41" s="21">
        <f>SUM(C42:C52)</f>
        <v>1.3</v>
      </c>
      <c r="D41" s="21">
        <f>SUM(D42:D52)</f>
        <v>1.3</v>
      </c>
      <c r="E41" s="21">
        <f t="shared" ref="E41" si="5">SUM(E42:E52)</f>
        <v>1.3</v>
      </c>
    </row>
    <row r="42" spans="1:5" ht="51" customHeight="1" x14ac:dyDescent="0.25">
      <c r="A42" s="41" t="s">
        <v>43</v>
      </c>
      <c r="B42" s="42"/>
      <c r="C42" s="22">
        <v>0</v>
      </c>
      <c r="D42" s="22">
        <v>0</v>
      </c>
      <c r="E42" s="22">
        <v>0</v>
      </c>
    </row>
    <row r="43" spans="1:5" ht="18" customHeight="1" x14ac:dyDescent="0.25">
      <c r="A43" s="41" t="s">
        <v>44</v>
      </c>
      <c r="B43" s="42"/>
      <c r="C43" s="33">
        <v>0</v>
      </c>
      <c r="D43" s="22">
        <v>0</v>
      </c>
      <c r="E43" s="22">
        <v>0</v>
      </c>
    </row>
    <row r="44" spans="1:5" ht="37.5" customHeight="1" x14ac:dyDescent="0.25">
      <c r="A44" s="41" t="s">
        <v>45</v>
      </c>
      <c r="B44" s="42"/>
      <c r="C44" s="22">
        <f>0.65*2</f>
        <v>1.3</v>
      </c>
      <c r="D44" s="22">
        <f>0.65*2</f>
        <v>1.3</v>
      </c>
      <c r="E44" s="22">
        <f>0.65*2</f>
        <v>1.3</v>
      </c>
    </row>
    <row r="45" spans="1:5" ht="15.6" customHeight="1" x14ac:dyDescent="0.25">
      <c r="A45" s="41" t="s">
        <v>46</v>
      </c>
      <c r="B45" s="42"/>
      <c r="C45" s="22">
        <v>0</v>
      </c>
      <c r="D45" s="22">
        <v>0</v>
      </c>
      <c r="E45" s="22">
        <v>0</v>
      </c>
    </row>
    <row r="46" spans="1:5" ht="30" customHeight="1" x14ac:dyDescent="0.25">
      <c r="A46" s="41" t="s">
        <v>47</v>
      </c>
      <c r="B46" s="42"/>
      <c r="C46" s="22">
        <v>0</v>
      </c>
      <c r="D46" s="22">
        <v>0</v>
      </c>
      <c r="E46" s="22">
        <v>0</v>
      </c>
    </row>
    <row r="47" spans="1:5" ht="29.45" customHeight="1" x14ac:dyDescent="0.25">
      <c r="A47" s="41" t="s">
        <v>48</v>
      </c>
      <c r="B47" s="42"/>
      <c r="C47" s="22">
        <v>0</v>
      </c>
      <c r="D47" s="22">
        <v>0</v>
      </c>
      <c r="E47" s="22">
        <v>0</v>
      </c>
    </row>
    <row r="48" spans="1:5" ht="30.6" customHeight="1" x14ac:dyDescent="0.25">
      <c r="A48" s="41" t="s">
        <v>49</v>
      </c>
      <c r="B48" s="42"/>
      <c r="C48" s="22">
        <v>0</v>
      </c>
      <c r="D48" s="22">
        <v>0</v>
      </c>
      <c r="E48" s="22">
        <v>0</v>
      </c>
    </row>
    <row r="49" spans="1:5" ht="16.899999999999999" customHeight="1" x14ac:dyDescent="0.25">
      <c r="A49" s="63" t="s">
        <v>50</v>
      </c>
      <c r="B49" s="64"/>
      <c r="C49" s="34">
        <v>0</v>
      </c>
      <c r="D49" s="35">
        <v>0</v>
      </c>
      <c r="E49" s="35">
        <v>0</v>
      </c>
    </row>
    <row r="50" spans="1:5" ht="16.899999999999999" customHeight="1" x14ac:dyDescent="0.25">
      <c r="A50" s="45" t="s">
        <v>51</v>
      </c>
      <c r="B50" s="46"/>
      <c r="C50" s="34">
        <v>0</v>
      </c>
      <c r="D50" s="35">
        <v>0</v>
      </c>
      <c r="E50" s="35">
        <v>0</v>
      </c>
    </row>
    <row r="51" spans="1:5" ht="16.899999999999999" customHeight="1" x14ac:dyDescent="0.25">
      <c r="A51" s="45" t="s">
        <v>52</v>
      </c>
      <c r="B51" s="46"/>
      <c r="C51" s="34">
        <v>0</v>
      </c>
      <c r="D51" s="35">
        <v>0</v>
      </c>
      <c r="E51" s="35">
        <v>0</v>
      </c>
    </row>
    <row r="52" spans="1:5" ht="36.75" customHeight="1" x14ac:dyDescent="0.25">
      <c r="A52" s="45" t="s">
        <v>53</v>
      </c>
      <c r="B52" s="46"/>
      <c r="C52" s="34">
        <v>0</v>
      </c>
      <c r="D52" s="35">
        <v>0</v>
      </c>
      <c r="E52" s="35">
        <v>0</v>
      </c>
    </row>
    <row r="53" spans="1:5" ht="176.25" customHeight="1" x14ac:dyDescent="0.25">
      <c r="A53" s="49" t="s">
        <v>54</v>
      </c>
      <c r="B53" s="50"/>
      <c r="C53" s="21">
        <f>SUM(C54:C61)</f>
        <v>1135.0717959999999</v>
      </c>
      <c r="D53" s="21">
        <f>SUM(D54:D61)</f>
        <v>1123.97</v>
      </c>
      <c r="E53" s="21">
        <f>SUM(E54:E61)</f>
        <v>1123.97</v>
      </c>
    </row>
    <row r="54" spans="1:5" ht="45" customHeight="1" x14ac:dyDescent="0.25">
      <c r="A54" s="41" t="s">
        <v>55</v>
      </c>
      <c r="B54" s="42"/>
      <c r="C54" s="22">
        <f>0.486*12</f>
        <v>5.8319999999999999</v>
      </c>
      <c r="D54" s="22">
        <f>0.486*12</f>
        <v>5.8319999999999999</v>
      </c>
      <c r="E54" s="22">
        <f>0.486*12</f>
        <v>5.8319999999999999</v>
      </c>
    </row>
    <row r="55" spans="1:5" ht="45" customHeight="1" x14ac:dyDescent="0.25">
      <c r="A55" s="47" t="s">
        <v>56</v>
      </c>
      <c r="B55" s="48"/>
      <c r="C55" s="22">
        <f>12*43.273*(1+27.1%)+25</f>
        <v>684.99979600000006</v>
      </c>
      <c r="D55" s="22">
        <v>700</v>
      </c>
      <c r="E55" s="22">
        <v>700</v>
      </c>
    </row>
    <row r="56" spans="1:5" ht="46.9" customHeight="1" x14ac:dyDescent="0.25">
      <c r="A56" s="41" t="s">
        <v>57</v>
      </c>
      <c r="B56" s="42"/>
      <c r="C56" s="22">
        <v>0</v>
      </c>
      <c r="D56" s="22">
        <v>0</v>
      </c>
      <c r="E56" s="22">
        <v>0</v>
      </c>
    </row>
    <row r="57" spans="1:5" ht="18" customHeight="1" x14ac:dyDescent="0.25">
      <c r="A57" s="41" t="s">
        <v>58</v>
      </c>
      <c r="B57" s="42"/>
      <c r="C57" s="22">
        <v>0</v>
      </c>
      <c r="D57" s="35">
        <v>0</v>
      </c>
      <c r="E57" s="35">
        <v>0</v>
      </c>
    </row>
    <row r="58" spans="1:5" ht="16.899999999999999" customHeight="1" x14ac:dyDescent="0.25">
      <c r="A58" s="41" t="s">
        <v>59</v>
      </c>
      <c r="B58" s="42"/>
      <c r="C58" s="22">
        <v>0</v>
      </c>
      <c r="D58" s="22">
        <v>0</v>
      </c>
      <c r="E58" s="22">
        <v>0</v>
      </c>
    </row>
    <row r="59" spans="1:5" ht="16.899999999999999" customHeight="1" x14ac:dyDescent="0.25">
      <c r="A59" s="43" t="s">
        <v>68</v>
      </c>
      <c r="B59" s="44"/>
      <c r="C59" s="22">
        <v>190.5</v>
      </c>
      <c r="D59" s="22">
        <v>158.30000000000001</v>
      </c>
      <c r="E59" s="22">
        <v>158.30000000000001</v>
      </c>
    </row>
    <row r="60" spans="1:5" ht="16.899999999999999" customHeight="1" x14ac:dyDescent="0.25">
      <c r="A60" s="43" t="s">
        <v>69</v>
      </c>
      <c r="B60" s="44"/>
      <c r="C60" s="22">
        <v>243.9</v>
      </c>
      <c r="D60" s="22">
        <f>122.5*2.0408</f>
        <v>249.99799999999999</v>
      </c>
      <c r="E60" s="22">
        <f>122.5*2.0408</f>
        <v>249.99799999999999</v>
      </c>
    </row>
    <row r="61" spans="1:5" ht="30.6" customHeight="1" x14ac:dyDescent="0.25">
      <c r="A61" s="41" t="s">
        <v>67</v>
      </c>
      <c r="B61" s="42"/>
      <c r="C61" s="22">
        <f>3*3.28</f>
        <v>9.84</v>
      </c>
      <c r="D61" s="22">
        <f>3*3.28</f>
        <v>9.84</v>
      </c>
      <c r="E61" s="22">
        <f>3*3.28</f>
        <v>9.84</v>
      </c>
    </row>
    <row r="62" spans="1:5" s="4" customFormat="1" ht="47.25" customHeight="1" x14ac:dyDescent="0.25">
      <c r="A62" s="49" t="s">
        <v>60</v>
      </c>
      <c r="B62" s="50"/>
      <c r="C62" s="21">
        <f>C63+C64+C65</f>
        <v>0</v>
      </c>
      <c r="D62" s="21">
        <f>D63+D64+D65</f>
        <v>0</v>
      </c>
      <c r="E62" s="21">
        <f>E63+E64+E65</f>
        <v>0</v>
      </c>
    </row>
    <row r="63" spans="1:5" ht="15" customHeight="1" x14ac:dyDescent="0.25">
      <c r="A63" s="41" t="s">
        <v>61</v>
      </c>
      <c r="B63" s="42"/>
      <c r="C63" s="22">
        <v>0</v>
      </c>
      <c r="D63" s="35">
        <v>0</v>
      </c>
      <c r="E63" s="35">
        <v>0</v>
      </c>
    </row>
    <row r="64" spans="1:5" ht="15" customHeight="1" x14ac:dyDescent="0.25">
      <c r="A64" s="41" t="s">
        <v>62</v>
      </c>
      <c r="B64" s="60"/>
      <c r="C64" s="22">
        <v>0</v>
      </c>
      <c r="D64" s="35">
        <v>0</v>
      </c>
      <c r="E64" s="35">
        <v>0</v>
      </c>
    </row>
    <row r="65" spans="1:10" ht="17.45" customHeight="1" x14ac:dyDescent="0.25">
      <c r="A65" s="45" t="s">
        <v>63</v>
      </c>
      <c r="B65" s="59"/>
      <c r="C65" s="22">
        <v>0</v>
      </c>
      <c r="D65" s="22">
        <v>0</v>
      </c>
      <c r="E65" s="22">
        <v>0</v>
      </c>
    </row>
    <row r="66" spans="1:10" ht="51.6" customHeight="1" x14ac:dyDescent="0.25">
      <c r="A66" s="39" t="s">
        <v>70</v>
      </c>
      <c r="B66" s="40"/>
      <c r="C66" s="21">
        <f>(C67+C68+C69+C70+C71+C72)</f>
        <v>309</v>
      </c>
      <c r="D66" s="21">
        <f>D67+D68+D69+D70+D71+D72</f>
        <v>297.44</v>
      </c>
      <c r="E66" s="21">
        <f>E67+E68+E69+E70+E71+E72</f>
        <v>297.44</v>
      </c>
    </row>
    <row r="67" spans="1:10" ht="19.899999999999999" customHeight="1" x14ac:dyDescent="0.25">
      <c r="A67" s="45" t="s">
        <v>71</v>
      </c>
      <c r="B67" s="46"/>
      <c r="C67" s="36">
        <v>0</v>
      </c>
      <c r="D67" s="22">
        <v>0</v>
      </c>
      <c r="E67" s="22">
        <v>0</v>
      </c>
    </row>
    <row r="68" spans="1:10" ht="18" customHeight="1" x14ac:dyDescent="0.25">
      <c r="A68" s="57" t="s">
        <v>72</v>
      </c>
      <c r="B68" s="58"/>
      <c r="C68" s="77">
        <v>75.44</v>
      </c>
      <c r="D68" s="78">
        <v>51.44</v>
      </c>
      <c r="E68" s="78">
        <v>51.44</v>
      </c>
    </row>
    <row r="69" spans="1:10" ht="19.149999999999999" customHeight="1" x14ac:dyDescent="0.25">
      <c r="A69" s="45" t="s">
        <v>73</v>
      </c>
      <c r="B69" s="46"/>
      <c r="C69" s="79">
        <v>197.56</v>
      </c>
      <c r="D69" s="34">
        <v>210</v>
      </c>
      <c r="E69" s="34">
        <v>210</v>
      </c>
    </row>
    <row r="70" spans="1:10" ht="16.149999999999999" customHeight="1" x14ac:dyDescent="0.25">
      <c r="A70" s="45" t="s">
        <v>74</v>
      </c>
      <c r="B70" s="46"/>
      <c r="C70" s="36">
        <v>30</v>
      </c>
      <c r="D70" s="36">
        <v>30</v>
      </c>
      <c r="E70" s="36">
        <v>30</v>
      </c>
    </row>
    <row r="71" spans="1:10" s="20" customFormat="1" ht="16.149999999999999" customHeight="1" x14ac:dyDescent="0.25">
      <c r="A71" s="45" t="s">
        <v>75</v>
      </c>
      <c r="B71" s="46"/>
      <c r="C71" s="36">
        <v>6</v>
      </c>
      <c r="D71" s="36">
        <v>6</v>
      </c>
      <c r="E71" s="36">
        <v>6</v>
      </c>
    </row>
    <row r="72" spans="1:10" ht="34.5" customHeight="1" x14ac:dyDescent="0.25">
      <c r="A72" s="45" t="s">
        <v>76</v>
      </c>
      <c r="B72" s="46"/>
      <c r="C72" s="37">
        <v>0</v>
      </c>
      <c r="D72" s="37">
        <v>0</v>
      </c>
      <c r="E72" s="37">
        <v>0</v>
      </c>
    </row>
    <row r="73" spans="1:10" s="16" customFormat="1" ht="42.75" customHeight="1" x14ac:dyDescent="0.2">
      <c r="A73" s="39" t="s">
        <v>77</v>
      </c>
      <c r="B73" s="56"/>
      <c r="C73" s="21">
        <v>15</v>
      </c>
      <c r="D73" s="21">
        <f>10</f>
        <v>10</v>
      </c>
      <c r="E73" s="21">
        <f>10</f>
        <v>10</v>
      </c>
    </row>
    <row r="74" spans="1:10" s="16" customFormat="1" ht="34.5" customHeight="1" thickBot="1" x14ac:dyDescent="0.25">
      <c r="A74" s="54" t="s">
        <v>78</v>
      </c>
      <c r="B74" s="55"/>
      <c r="C74" s="38">
        <f>3*5</f>
        <v>15</v>
      </c>
      <c r="D74" s="38">
        <f>2*5</f>
        <v>10</v>
      </c>
      <c r="E74" s="38">
        <f>2*5</f>
        <v>10</v>
      </c>
    </row>
    <row r="75" spans="1:10" ht="19.5" thickBot="1" x14ac:dyDescent="0.3">
      <c r="A75" s="52" t="s">
        <v>0</v>
      </c>
      <c r="B75" s="53"/>
      <c r="C75" s="15">
        <f>C8+C31</f>
        <v>1687.3953959999999</v>
      </c>
      <c r="D75" s="15">
        <f>D8+D31</f>
        <v>1632.4036000000001</v>
      </c>
      <c r="E75" s="15">
        <f>E8+E31</f>
        <v>1632.4036000000001</v>
      </c>
    </row>
    <row r="76" spans="1:10" x14ac:dyDescent="0.25">
      <c r="C76" s="14"/>
      <c r="D76" s="14"/>
      <c r="E76" s="14"/>
    </row>
    <row r="77" spans="1:10" x14ac:dyDescent="0.25">
      <c r="C77" s="14"/>
      <c r="D77" s="14"/>
      <c r="E77" s="14"/>
      <c r="G77" s="27">
        <v>2016</v>
      </c>
      <c r="H77" s="27">
        <v>2017</v>
      </c>
      <c r="I77" s="27">
        <v>2018</v>
      </c>
      <c r="J77" s="26"/>
    </row>
    <row r="78" spans="1:10" x14ac:dyDescent="0.25">
      <c r="C78" s="14"/>
      <c r="D78" s="14"/>
      <c r="E78" s="25" t="s">
        <v>17</v>
      </c>
      <c r="F78" s="26"/>
      <c r="G78" s="26">
        <v>700</v>
      </c>
      <c r="H78" s="26"/>
      <c r="I78" s="26"/>
      <c r="J78" s="26"/>
    </row>
    <row r="79" spans="1:10" ht="15.75" x14ac:dyDescent="0.25">
      <c r="B79" s="18" t="s">
        <v>1</v>
      </c>
      <c r="C79" s="14"/>
      <c r="D79" s="14"/>
      <c r="E79" s="25" t="s">
        <v>20</v>
      </c>
      <c r="F79" s="26"/>
      <c r="G79" s="26">
        <v>400</v>
      </c>
      <c r="H79" s="26">
        <v>400</v>
      </c>
      <c r="I79" s="26">
        <v>400</v>
      </c>
      <c r="J79" s="26"/>
    </row>
    <row r="80" spans="1:10" ht="15.75" x14ac:dyDescent="0.25">
      <c r="B80" s="18"/>
      <c r="C80" s="14"/>
      <c r="D80" s="14"/>
      <c r="E80" s="25" t="s">
        <v>18</v>
      </c>
      <c r="F80" s="26"/>
      <c r="G80" s="26">
        <v>483</v>
      </c>
      <c r="H80" s="26">
        <v>483</v>
      </c>
      <c r="I80" s="26">
        <v>483</v>
      </c>
      <c r="J80" s="26"/>
    </row>
    <row r="81" spans="2:10" ht="15.75" x14ac:dyDescent="0.25">
      <c r="B81" s="18"/>
      <c r="C81" s="14"/>
      <c r="D81" s="14"/>
      <c r="E81" s="28" t="s">
        <v>19</v>
      </c>
      <c r="F81" s="27"/>
      <c r="G81" s="27">
        <f>SUM(G78:G80)</f>
        <v>1583</v>
      </c>
      <c r="H81" s="27">
        <f>SUM(H79:H80)</f>
        <v>883</v>
      </c>
      <c r="I81" s="27">
        <f>SUM(I79:I80)</f>
        <v>883</v>
      </c>
      <c r="J81" s="27"/>
    </row>
    <row r="82" spans="2:10" ht="15.75" x14ac:dyDescent="0.25">
      <c r="B82" s="18" t="s">
        <v>15</v>
      </c>
      <c r="C82" s="14"/>
      <c r="D82" s="14"/>
      <c r="E82" s="14"/>
      <c r="G82" s="26"/>
      <c r="H82" s="26"/>
      <c r="I82" s="26"/>
      <c r="J82" s="26"/>
    </row>
    <row r="83" spans="2:10" ht="15.75" x14ac:dyDescent="0.25">
      <c r="B83" s="19"/>
      <c r="C83" s="14"/>
      <c r="D83" s="14"/>
      <c r="E83" s="14"/>
    </row>
    <row r="84" spans="2:10" x14ac:dyDescent="0.25">
      <c r="C84" s="14"/>
      <c r="D84" s="14"/>
      <c r="E84" s="14"/>
    </row>
  </sheetData>
  <mergeCells count="70">
    <mergeCell ref="C6:E6"/>
    <mergeCell ref="A6:B7"/>
    <mergeCell ref="A67:B67"/>
    <mergeCell ref="A34:B34"/>
    <mergeCell ref="A37:B37"/>
    <mergeCell ref="A15:B15"/>
    <mergeCell ref="A22:B22"/>
    <mergeCell ref="A45:B45"/>
    <mergeCell ref="A33:B33"/>
    <mergeCell ref="A62:B62"/>
    <mergeCell ref="A14:B14"/>
    <mergeCell ref="A27:B27"/>
    <mergeCell ref="A28:B28"/>
    <mergeCell ref="A9:B9"/>
    <mergeCell ref="A8:B8"/>
    <mergeCell ref="A11:B11"/>
    <mergeCell ref="A10:B10"/>
    <mergeCell ref="A12:B12"/>
    <mergeCell ref="A17:B17"/>
    <mergeCell ref="A18:B18"/>
    <mergeCell ref="A21:B21"/>
    <mergeCell ref="A20:B20"/>
    <mergeCell ref="A13:B13"/>
    <mergeCell ref="A26:B26"/>
    <mergeCell ref="A19:B19"/>
    <mergeCell ref="A16:B16"/>
    <mergeCell ref="A49:B49"/>
    <mergeCell ref="A44:B44"/>
    <mergeCell ref="A40:B40"/>
    <mergeCell ref="A23:B23"/>
    <mergeCell ref="A24:B24"/>
    <mergeCell ref="A25:B25"/>
    <mergeCell ref="A31:B31"/>
    <mergeCell ref="A48:B48"/>
    <mergeCell ref="A29:B29"/>
    <mergeCell ref="A30:B30"/>
    <mergeCell ref="A32:B32"/>
    <mergeCell ref="A35:B35"/>
    <mergeCell ref="A36:B36"/>
    <mergeCell ref="A38:B38"/>
    <mergeCell ref="A39:B39"/>
    <mergeCell ref="A75:B75"/>
    <mergeCell ref="A74:B74"/>
    <mergeCell ref="A71:B71"/>
    <mergeCell ref="A70:B70"/>
    <mergeCell ref="A73:B73"/>
    <mergeCell ref="A72:B72"/>
    <mergeCell ref="A69:B69"/>
    <mergeCell ref="A68:B68"/>
    <mergeCell ref="A41:B41"/>
    <mergeCell ref="A65:B65"/>
    <mergeCell ref="A47:B47"/>
    <mergeCell ref="A46:B46"/>
    <mergeCell ref="A64:B64"/>
    <mergeCell ref="A51:B51"/>
    <mergeCell ref="A52:B52"/>
    <mergeCell ref="A55:B55"/>
    <mergeCell ref="A50:B50"/>
    <mergeCell ref="A42:B42"/>
    <mergeCell ref="A43:B43"/>
    <mergeCell ref="A53:B53"/>
    <mergeCell ref="A66:B66"/>
    <mergeCell ref="A54:B54"/>
    <mergeCell ref="A56:B56"/>
    <mergeCell ref="A58:B58"/>
    <mergeCell ref="A61:B61"/>
    <mergeCell ref="A63:B63"/>
    <mergeCell ref="A57:B57"/>
    <mergeCell ref="A59:B59"/>
    <mergeCell ref="A60:B60"/>
  </mergeCells>
  <pageMargins left="0.70866141732283472" right="0.31496062992125984" top="0.74803149606299213" bottom="0.39370078740157483" header="0.31496062992125984" footer="0.31496062992125984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2018-06-01T10:49:51Z</dcterms:modified>
</cp:coreProperties>
</file>