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45" windowWidth="19020" windowHeight="9855" firstSheet="9" activeTab="15"/>
  </bookViews>
  <sheets>
    <sheet name="Хобби-Дети" sheetId="9" r:id="rId1"/>
    <sheet name="Хобби-Взрослые" sheetId="8" r:id="rId2"/>
    <sheet name="Кадет" sheetId="7" r:id="rId3"/>
    <sheet name="Союзный" sheetId="6" r:id="rId4"/>
    <sheet name="KZ" sheetId="10" r:id="rId5"/>
    <sheet name="Ракет-120Т" sheetId="5" r:id="rId6"/>
    <sheet name="Свободный" sheetId="4" r:id="rId7"/>
    <sheet name="Rotax max микро" sheetId="11" r:id="rId8"/>
    <sheet name="Ракет 120Л" sheetId="12" r:id="rId9"/>
    <sheet name="Rotax max" sheetId="13" r:id="rId10"/>
    <sheet name="Rotax max мини" sheetId="14" r:id="rId11"/>
    <sheet name="Rotax max юниор" sheetId="15" r:id="rId12"/>
    <sheet name="Ракет микро" sheetId="16" r:id="rId13"/>
    <sheet name="Ракет 85" sheetId="17" r:id="rId14"/>
    <sheet name="мини" sheetId="18" r:id="rId15"/>
    <sheet name="Мини ракет" sheetId="20" r:id="rId16"/>
  </sheets>
  <definedNames>
    <definedName name="_xlnm.Print_Area" localSheetId="4">KZ!$A$1:$AC$26</definedName>
    <definedName name="_xlnm.Print_Area" localSheetId="11">'Rotax max юниор'!$A$1:$AJ$15</definedName>
    <definedName name="_xlnm.Print_Area" localSheetId="2">Кадет!$A$1:$AB$23</definedName>
    <definedName name="_xlnm.Print_Area" localSheetId="5">'Ракет-120Т'!$A$1:$AB$24</definedName>
    <definedName name="_xlnm.Print_Area" localSheetId="6">Свободный!$A$1:$AB$27</definedName>
    <definedName name="_xlnm.Print_Area" localSheetId="3">Союзный!$A$1:$AC$17</definedName>
    <definedName name="_xlnm.Print_Area" localSheetId="1">'Хобби-Взрослые'!$A$1:$AB$16</definedName>
    <definedName name="_xlnm.Print_Area" localSheetId="0">'Хобби-Дети'!$A$1:$AB$17</definedName>
  </definedNames>
  <calcPr calcId="124519"/>
</workbook>
</file>

<file path=xl/calcChain.xml><?xml version="1.0" encoding="utf-8"?>
<calcChain xmlns="http://schemas.openxmlformats.org/spreadsheetml/2006/main">
  <c r="I10" i="15"/>
  <c r="A9"/>
  <c r="A10" s="1"/>
  <c r="A11" s="1"/>
  <c r="A12" s="1"/>
  <c r="Y9"/>
  <c r="Y10" s="1"/>
  <c r="Y11" s="1"/>
  <c r="Y12" s="1"/>
  <c r="Y13" s="1"/>
  <c r="Y9" i="13"/>
  <c r="Y10" s="1"/>
  <c r="Y11" s="1"/>
  <c r="Y12" s="1"/>
  <c r="Y13" s="1"/>
  <c r="Y14" s="1"/>
  <c r="Y15" s="1"/>
  <c r="Y16" s="1"/>
  <c r="Y17" s="1"/>
  <c r="Y18" s="1"/>
  <c r="Y19" s="1"/>
  <c r="Y20" s="1"/>
  <c r="A9"/>
  <c r="A10" s="1"/>
  <c r="A11" s="1"/>
  <c r="A12" s="1"/>
  <c r="U9" i="12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A8" i="4"/>
  <c r="A9" s="1"/>
  <c r="A10" s="1"/>
  <c r="A11" s="1"/>
  <c r="A12" s="1"/>
  <c r="A13" s="1"/>
  <c r="A14" s="1"/>
  <c r="A15" s="1"/>
  <c r="A8" i="5"/>
  <c r="A9" s="1"/>
  <c r="A10" s="1"/>
  <c r="A11" s="1"/>
  <c r="A12" s="1"/>
  <c r="A13" s="1"/>
  <c r="A14" s="1"/>
  <c r="A15" s="1"/>
  <c r="A16" s="1"/>
  <c r="A17" s="1"/>
  <c r="A18" s="1"/>
  <c r="R8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AC19" i="12" l="1"/>
  <c r="AH14" i="17"/>
  <c r="C3" i="20"/>
  <c r="A8"/>
  <c r="A5" s="1"/>
  <c r="AG7"/>
  <c r="X8"/>
  <c r="AG8"/>
  <c r="AH13" i="18"/>
  <c r="AH9"/>
  <c r="AH12"/>
  <c r="AH10"/>
  <c r="AH7"/>
  <c r="AH8"/>
  <c r="AH11"/>
  <c r="C3"/>
  <c r="AH11" i="17"/>
  <c r="AH10"/>
  <c r="AH12"/>
  <c r="AH13"/>
  <c r="AH8"/>
  <c r="AH9"/>
  <c r="AH7"/>
  <c r="C3"/>
  <c r="AH11" i="16"/>
  <c r="AH10"/>
  <c r="AH9"/>
  <c r="AH8"/>
  <c r="Y8"/>
  <c r="A8"/>
  <c r="AH7"/>
  <c r="C3"/>
  <c r="AH12" i="15"/>
  <c r="AH10"/>
  <c r="AH9"/>
  <c r="AH13"/>
  <c r="AH7"/>
  <c r="AH8"/>
  <c r="AH11"/>
  <c r="C3"/>
  <c r="AH11" i="14"/>
  <c r="AH9"/>
  <c r="AH7"/>
  <c r="AH10"/>
  <c r="AH8"/>
  <c r="C3"/>
  <c r="AH15" i="13"/>
  <c r="AH20"/>
  <c r="AH17"/>
  <c r="AH14"/>
  <c r="AH11"/>
  <c r="AH9"/>
  <c r="AH13"/>
  <c r="AH19"/>
  <c r="AH10"/>
  <c r="AH18"/>
  <c r="AH16"/>
  <c r="AH7"/>
  <c r="AH8"/>
  <c r="AH12"/>
  <c r="C3"/>
  <c r="H17" i="5"/>
  <c r="K17"/>
  <c r="N17"/>
  <c r="H18"/>
  <c r="K18"/>
  <c r="N18"/>
  <c r="A5" i="9"/>
  <c r="H5" s="1"/>
  <c r="AD16" i="12"/>
  <c r="AD22"/>
  <c r="AD25"/>
  <c r="AD29"/>
  <c r="AD23"/>
  <c r="AD30"/>
  <c r="AD26"/>
  <c r="AD20"/>
  <c r="AD10"/>
  <c r="AD21"/>
  <c r="AD28"/>
  <c r="AD17"/>
  <c r="AD7"/>
  <c r="AD13"/>
  <c r="AD18"/>
  <c r="AD8"/>
  <c r="AD14"/>
  <c r="AD19"/>
  <c r="AD24"/>
  <c r="AD12"/>
  <c r="AD11"/>
  <c r="AD9"/>
  <c r="AD27"/>
  <c r="AD15"/>
  <c r="AG10" i="11"/>
  <c r="AG9"/>
  <c r="AG8"/>
  <c r="AG7"/>
  <c r="C3"/>
  <c r="C3" i="12"/>
  <c r="C3" i="10"/>
  <c r="A5"/>
  <c r="H5" s="1"/>
  <c r="C3" i="9"/>
  <c r="C3" i="8"/>
  <c r="A5"/>
  <c r="H5" s="1"/>
  <c r="C3" i="7"/>
  <c r="A5"/>
  <c r="H5" s="1"/>
  <c r="C3" i="6"/>
  <c r="A5"/>
  <c r="H5" s="1"/>
  <c r="C3" i="5"/>
  <c r="A5"/>
  <c r="H5" s="1"/>
  <c r="C3" i="4"/>
  <c r="A5"/>
  <c r="K5" s="1"/>
  <c r="Q18" i="5" l="1"/>
  <c r="Q17"/>
  <c r="P17" s="1"/>
  <c r="K5" i="10"/>
  <c r="K10" s="1"/>
  <c r="K5" i="8"/>
  <c r="K9" s="1"/>
  <c r="H7" i="10"/>
  <c r="H8"/>
  <c r="P18" i="5"/>
  <c r="N5" i="10"/>
  <c r="N12" s="1"/>
  <c r="M5" i="20"/>
  <c r="Q5"/>
  <c r="I5"/>
  <c r="A8" i="18"/>
  <c r="A9" i="14"/>
  <c r="A10" s="1"/>
  <c r="A7" s="1"/>
  <c r="H9" i="10"/>
  <c r="H11"/>
  <c r="H12"/>
  <c r="K5" i="6"/>
  <c r="K8" s="1"/>
  <c r="K5" i="5"/>
  <c r="K10" s="1"/>
  <c r="H7" i="8"/>
  <c r="H8"/>
  <c r="K8"/>
  <c r="K7"/>
  <c r="N5"/>
  <c r="N9" s="1"/>
  <c r="K5" i="7"/>
  <c r="K12" s="1"/>
  <c r="H10" i="10"/>
  <c r="H8" i="5"/>
  <c r="H7"/>
  <c r="H15"/>
  <c r="H13"/>
  <c r="H11"/>
  <c r="H12"/>
  <c r="H16"/>
  <c r="H9"/>
  <c r="H14"/>
  <c r="N5"/>
  <c r="N10" s="1"/>
  <c r="H8" i="6"/>
  <c r="H9"/>
  <c r="H11"/>
  <c r="H10"/>
  <c r="N5"/>
  <c r="N7" s="1"/>
  <c r="K5" i="9"/>
  <c r="K12" i="4"/>
  <c r="K9"/>
  <c r="K11"/>
  <c r="K10"/>
  <c r="K13"/>
  <c r="K14"/>
  <c r="K15"/>
  <c r="K8"/>
  <c r="K7"/>
  <c r="H9" i="9"/>
  <c r="H7"/>
  <c r="H8"/>
  <c r="N5" i="4"/>
  <c r="H10" i="5"/>
  <c r="H8" i="7"/>
  <c r="H9"/>
  <c r="H11"/>
  <c r="H7"/>
  <c r="H12"/>
  <c r="H10"/>
  <c r="H5" i="4"/>
  <c r="H7" i="6"/>
  <c r="H12"/>
  <c r="N5" i="7"/>
  <c r="H9" i="8"/>
  <c r="N5" i="9"/>
  <c r="Q10" i="5" l="1"/>
  <c r="P10" s="1"/>
  <c r="N10" i="10"/>
  <c r="Q10" s="1"/>
  <c r="P10" s="1"/>
  <c r="N11"/>
  <c r="N9"/>
  <c r="K11"/>
  <c r="Q11" s="1"/>
  <c r="P11" s="1"/>
  <c r="K8"/>
  <c r="K9"/>
  <c r="K7"/>
  <c r="K12"/>
  <c r="Q12" s="1"/>
  <c r="Q9"/>
  <c r="P9" s="1"/>
  <c r="N7"/>
  <c r="N8"/>
  <c r="I8" i="20"/>
  <c r="I7"/>
  <c r="M8"/>
  <c r="M7"/>
  <c r="Q8"/>
  <c r="Q7"/>
  <c r="A5" i="14"/>
  <c r="K8" i="9"/>
  <c r="K11" i="6"/>
  <c r="K12"/>
  <c r="K10"/>
  <c r="K11" i="5"/>
  <c r="K14"/>
  <c r="K12"/>
  <c r="K16"/>
  <c r="K7"/>
  <c r="K9" i="6"/>
  <c r="K7"/>
  <c r="Q7" s="1"/>
  <c r="P7" s="1"/>
  <c r="K9" i="5"/>
  <c r="K8"/>
  <c r="K15"/>
  <c r="K13"/>
  <c r="N7" i="8"/>
  <c r="N8"/>
  <c r="Q8" s="1"/>
  <c r="P8" s="1"/>
  <c r="K7" i="7"/>
  <c r="K9"/>
  <c r="K8"/>
  <c r="Q8" s="1"/>
  <c r="K11"/>
  <c r="K10"/>
  <c r="N8" i="5"/>
  <c r="N7"/>
  <c r="N15"/>
  <c r="N13"/>
  <c r="N11"/>
  <c r="N16"/>
  <c r="N9"/>
  <c r="N14"/>
  <c r="N12"/>
  <c r="N9" i="6"/>
  <c r="N8"/>
  <c r="N12"/>
  <c r="N11"/>
  <c r="N10"/>
  <c r="K7" i="9"/>
  <c r="Q7" s="1"/>
  <c r="P7" s="1"/>
  <c r="K9"/>
  <c r="Q9" i="8"/>
  <c r="P9" s="1"/>
  <c r="N12" i="4"/>
  <c r="N9"/>
  <c r="N11"/>
  <c r="N10"/>
  <c r="N13"/>
  <c r="N14"/>
  <c r="N15"/>
  <c r="N8"/>
  <c r="N7"/>
  <c r="N9" i="9"/>
  <c r="Q9" s="1"/>
  <c r="N7"/>
  <c r="N8"/>
  <c r="N8" i="7"/>
  <c r="N9"/>
  <c r="N11"/>
  <c r="N7"/>
  <c r="N12"/>
  <c r="N10"/>
  <c r="H9" i="4"/>
  <c r="H10"/>
  <c r="Q10" s="1"/>
  <c r="H14"/>
  <c r="H8"/>
  <c r="Q8" s="1"/>
  <c r="H7"/>
  <c r="Q7" s="1"/>
  <c r="H12"/>
  <c r="H11"/>
  <c r="Q11" s="1"/>
  <c r="H13"/>
  <c r="H15"/>
  <c r="Q15" s="1"/>
  <c r="Q14" l="1"/>
  <c r="Q9"/>
  <c r="Q13"/>
  <c r="P13" s="1"/>
  <c r="Q12"/>
  <c r="P12" i="10"/>
  <c r="Q7"/>
  <c r="Q10" i="6"/>
  <c r="P10" s="1"/>
  <c r="Q11"/>
  <c r="Q9"/>
  <c r="P9" s="1"/>
  <c r="Q12"/>
  <c r="Q10" i="7"/>
  <c r="Q7"/>
  <c r="Q11"/>
  <c r="P11" s="1"/>
  <c r="Q9"/>
  <c r="P12" i="6"/>
  <c r="Q8" i="10"/>
  <c r="P8" s="1"/>
  <c r="P7"/>
  <c r="Q8" i="6"/>
  <c r="P8" s="1"/>
  <c r="Q12" i="7"/>
  <c r="P12" s="1"/>
  <c r="U7" i="20"/>
  <c r="T7" s="1"/>
  <c r="U8"/>
  <c r="T8" s="1"/>
  <c r="Q5" i="14"/>
  <c r="I5"/>
  <c r="M5"/>
  <c r="Q13" i="5"/>
  <c r="P13" s="1"/>
  <c r="Q8"/>
  <c r="Q7"/>
  <c r="P7" s="1"/>
  <c r="Q12"/>
  <c r="P12" s="1"/>
  <c r="Q11"/>
  <c r="P11" s="1"/>
  <c r="Q15"/>
  <c r="P15" s="1"/>
  <c r="Q9"/>
  <c r="P9" s="1"/>
  <c r="Q16"/>
  <c r="P16" s="1"/>
  <c r="Q14"/>
  <c r="P14" s="1"/>
  <c r="P8"/>
  <c r="K11" i="12"/>
  <c r="N18"/>
  <c r="P8" i="7"/>
  <c r="P10"/>
  <c r="P7"/>
  <c r="Q7" i="8"/>
  <c r="P7" s="1"/>
  <c r="P11" i="6"/>
  <c r="P12" i="4"/>
  <c r="P8"/>
  <c r="P10"/>
  <c r="P9" i="9"/>
  <c r="Q8"/>
  <c r="P8" s="1"/>
  <c r="P9" i="7"/>
  <c r="P15" i="4"/>
  <c r="P11"/>
  <c r="P7"/>
  <c r="P14"/>
  <c r="P9"/>
  <c r="K9" i="12" l="1"/>
  <c r="M10" i="16"/>
  <c r="I12" i="15"/>
  <c r="M12"/>
  <c r="Q12"/>
  <c r="M8" i="14"/>
  <c r="M10"/>
  <c r="M9"/>
  <c r="M7"/>
  <c r="Q10"/>
  <c r="Q9"/>
  <c r="Q7"/>
  <c r="Q8"/>
  <c r="I10"/>
  <c r="I9"/>
  <c r="I7"/>
  <c r="I8"/>
  <c r="Q11" i="12"/>
  <c r="U8" i="14" l="1"/>
  <c r="T8" s="1"/>
  <c r="U9"/>
  <c r="T9" s="1"/>
  <c r="U7"/>
  <c r="T7" s="1"/>
  <c r="U10"/>
  <c r="T10" s="1"/>
  <c r="M12" i="17"/>
  <c r="A8"/>
  <c r="A9" s="1"/>
  <c r="A10" s="1"/>
  <c r="A11" s="1"/>
  <c r="A12" s="1"/>
  <c r="A13" s="1"/>
  <c r="Y8"/>
  <c r="Y9" s="1"/>
  <c r="Y10" s="1"/>
  <c r="Y11" s="1"/>
  <c r="Y12" s="1"/>
  <c r="Y13" s="1"/>
  <c r="Y14" s="1"/>
  <c r="A5" l="1"/>
  <c r="I5" l="1"/>
  <c r="M5"/>
  <c r="Q5"/>
  <c r="Q13" l="1"/>
  <c r="Q10"/>
  <c r="Q11"/>
  <c r="Q8"/>
  <c r="Q9"/>
  <c r="Q7"/>
  <c r="Q12"/>
  <c r="I13"/>
  <c r="I10"/>
  <c r="I11"/>
  <c r="I7"/>
  <c r="I12"/>
  <c r="I8"/>
  <c r="I9"/>
  <c r="M13"/>
  <c r="M8"/>
  <c r="M9"/>
  <c r="M10"/>
  <c r="M11"/>
  <c r="M7"/>
  <c r="U8" l="1"/>
  <c r="T8" s="1"/>
  <c r="U7"/>
  <c r="T7" s="1"/>
  <c r="U10"/>
  <c r="T10" s="1"/>
  <c r="U9"/>
  <c r="T9"/>
  <c r="U12"/>
  <c r="T12"/>
  <c r="U11"/>
  <c r="T11" s="1"/>
  <c r="U13"/>
  <c r="T13" s="1"/>
  <c r="A9" i="18"/>
  <c r="A10" s="1"/>
  <c r="A11" s="1"/>
  <c r="A8" i="11"/>
  <c r="A9" s="1"/>
  <c r="A5" s="1"/>
  <c r="A5" i="18" l="1"/>
  <c r="I5" i="11"/>
  <c r="M5"/>
  <c r="Q5"/>
  <c r="I5" i="18" l="1"/>
  <c r="M5"/>
  <c r="Q5"/>
  <c r="Q9" i="11"/>
  <c r="Q7"/>
  <c r="Q8"/>
  <c r="I9"/>
  <c r="I8"/>
  <c r="I7"/>
  <c r="M8"/>
  <c r="M7"/>
  <c r="M9"/>
  <c r="Q7" i="18" l="1"/>
  <c r="Q10"/>
  <c r="Q8"/>
  <c r="Q11"/>
  <c r="Q9"/>
  <c r="I7"/>
  <c r="I10"/>
  <c r="I11"/>
  <c r="I9"/>
  <c r="I8"/>
  <c r="M9"/>
  <c r="M8"/>
  <c r="M11"/>
  <c r="M7"/>
  <c r="M10"/>
  <c r="U8" i="11"/>
  <c r="T8" s="1"/>
  <c r="U7"/>
  <c r="T7" s="1"/>
  <c r="U9"/>
  <c r="T9" s="1"/>
  <c r="A9" i="16"/>
  <c r="A10"/>
  <c r="A11" s="1"/>
  <c r="A5" s="1"/>
  <c r="Y9"/>
  <c r="Y10" s="1"/>
  <c r="Y11" s="1"/>
  <c r="U9" i="18" l="1"/>
  <c r="T9" s="1"/>
  <c r="U10"/>
  <c r="T10" s="1"/>
  <c r="U8"/>
  <c r="T8" s="1"/>
  <c r="U11"/>
  <c r="T11" s="1"/>
  <c r="U7"/>
  <c r="T7" s="1"/>
  <c r="I5" i="16"/>
  <c r="M5"/>
  <c r="Q5"/>
  <c r="Q9" l="1"/>
  <c r="Q7"/>
  <c r="Q8"/>
  <c r="Q10"/>
  <c r="Q11"/>
  <c r="I9"/>
  <c r="I7"/>
  <c r="I8"/>
  <c r="I10"/>
  <c r="I11"/>
  <c r="M9"/>
  <c r="M7"/>
  <c r="M8"/>
  <c r="M11"/>
  <c r="U10" l="1"/>
  <c r="T10" s="1"/>
  <c r="U7"/>
  <c r="T7" s="1"/>
  <c r="U11"/>
  <c r="T11" s="1"/>
  <c r="U8"/>
  <c r="T8" s="1"/>
  <c r="U9"/>
  <c r="T9" s="1"/>
  <c r="Y9" i="14"/>
  <c r="Y10" s="1"/>
  <c r="Y11" s="1"/>
  <c r="A8" i="12"/>
  <c r="A9" s="1"/>
  <c r="A10" s="1"/>
  <c r="A11" s="1"/>
  <c r="A12" s="1"/>
  <c r="A13" s="1"/>
  <c r="A14" s="1"/>
  <c r="A15" s="1"/>
  <c r="A16" s="1"/>
  <c r="A17" s="1"/>
  <c r="A18" s="1"/>
  <c r="A19" s="1"/>
  <c r="A5" l="1"/>
  <c r="H5" s="1"/>
  <c r="H10" s="1"/>
  <c r="H7" l="1"/>
  <c r="H19"/>
  <c r="H16"/>
  <c r="H15"/>
  <c r="H12"/>
  <c r="H18"/>
  <c r="K5"/>
  <c r="K10" s="1"/>
  <c r="H11"/>
  <c r="H14"/>
  <c r="H13"/>
  <c r="H9"/>
  <c r="H17"/>
  <c r="H8"/>
  <c r="N5"/>
  <c r="A7" i="15"/>
  <c r="A8" s="1"/>
  <c r="Y8"/>
  <c r="K7" i="12" l="1"/>
  <c r="K15"/>
  <c r="K8"/>
  <c r="K17"/>
  <c r="K19"/>
  <c r="K14"/>
  <c r="K16"/>
  <c r="K18"/>
  <c r="Q18" s="1"/>
  <c r="P18" s="1"/>
  <c r="K12"/>
  <c r="K13"/>
  <c r="N9"/>
  <c r="N16"/>
  <c r="N15"/>
  <c r="Q15" s="1"/>
  <c r="P15" s="1"/>
  <c r="N7"/>
  <c r="N11"/>
  <c r="N19"/>
  <c r="N10"/>
  <c r="Q10" s="1"/>
  <c r="P10" s="1"/>
  <c r="N13"/>
  <c r="Q13" s="1"/>
  <c r="P13" s="1"/>
  <c r="N12"/>
  <c r="Q12" s="1"/>
  <c r="P12" s="1"/>
  <c r="N8"/>
  <c r="N14"/>
  <c r="N17"/>
  <c r="Q9"/>
  <c r="P9" s="1"/>
  <c r="Q8" l="1"/>
  <c r="P8" s="1"/>
  <c r="Q19"/>
  <c r="P19" s="1"/>
  <c r="Q7"/>
  <c r="P7" s="1"/>
  <c r="Q16"/>
  <c r="P16" s="1"/>
  <c r="Q17"/>
  <c r="P17" s="1"/>
  <c r="Q14"/>
  <c r="P14" s="1"/>
  <c r="A5" i="15"/>
  <c r="M5" s="1"/>
  <c r="M10" s="1"/>
  <c r="Q5" l="1"/>
  <c r="I5"/>
  <c r="I7" s="1"/>
  <c r="Q9"/>
  <c r="Q8"/>
  <c r="M8"/>
  <c r="M11"/>
  <c r="M9"/>
  <c r="M7"/>
  <c r="U7" l="1"/>
  <c r="T12" s="1"/>
  <c r="Q7"/>
  <c r="Q10"/>
  <c r="I9"/>
  <c r="I11"/>
  <c r="U11" s="1"/>
  <c r="T7" s="1"/>
  <c r="I8"/>
  <c r="U9" s="1"/>
  <c r="Q11"/>
  <c r="U13"/>
  <c r="U10"/>
  <c r="T11" l="1"/>
  <c r="T8"/>
  <c r="U8"/>
  <c r="T9" s="1"/>
  <c r="Q11" i="13"/>
  <c r="Q7"/>
  <c r="U8" i="12"/>
  <c r="AE23"/>
  <c r="AE24"/>
  <c r="AE30"/>
  <c r="A8" i="13"/>
  <c r="Y8"/>
  <c r="Y8" i="18"/>
  <c r="Y9" s="1"/>
  <c r="Y10" s="1"/>
  <c r="Y11" s="1"/>
  <c r="Y12" s="1"/>
  <c r="Y13" s="1"/>
  <c r="A5" i="13" l="1"/>
  <c r="I5" l="1"/>
  <c r="M5"/>
  <c r="Q5"/>
  <c r="Q8" l="1"/>
  <c r="Q10"/>
  <c r="Q12"/>
  <c r="Q9"/>
  <c r="M9"/>
  <c r="M12"/>
  <c r="M8"/>
  <c r="M11"/>
  <c r="M7"/>
  <c r="M10"/>
  <c r="I8"/>
  <c r="I11"/>
  <c r="I7"/>
  <c r="I10"/>
  <c r="I12"/>
  <c r="I9"/>
  <c r="U7" l="1"/>
  <c r="T7" s="1"/>
  <c r="U9"/>
  <c r="T9" s="1"/>
  <c r="U10"/>
  <c r="T10" s="1"/>
  <c r="U11"/>
  <c r="T11" s="1"/>
  <c r="U12"/>
  <c r="T12" s="1"/>
  <c r="U8"/>
  <c r="T8" s="1"/>
  <c r="AE8" i="12"/>
  <c r="AE9" s="1"/>
  <c r="AE10" s="1"/>
  <c r="AE11" s="1"/>
  <c r="AE12" s="1"/>
  <c r="AE13" s="1"/>
  <c r="AE14" s="1"/>
  <c r="AE15" s="1"/>
  <c r="AE16" s="1"/>
  <c r="AE17" s="1"/>
  <c r="AE18" s="1"/>
  <c r="AE19" s="1"/>
</calcChain>
</file>

<file path=xl/sharedStrings.xml><?xml version="1.0" encoding="utf-8"?>
<sst xmlns="http://schemas.openxmlformats.org/spreadsheetml/2006/main" count="1499" uniqueCount="226">
  <si>
    <t>Стартовало</t>
  </si>
  <si>
    <t>Всего</t>
  </si>
  <si>
    <t>Очки</t>
  </si>
  <si>
    <t>Прим.</t>
  </si>
  <si>
    <t>3-й заезд</t>
  </si>
  <si>
    <t>2-й заезд</t>
  </si>
  <si>
    <t>1-й заезд</t>
  </si>
  <si>
    <t>Место</t>
  </si>
  <si>
    <t>ИТОГ</t>
  </si>
  <si>
    <t>3-й результат</t>
  </si>
  <si>
    <t>Фамилия, имя спортсмена</t>
  </si>
  <si>
    <t>Команда</t>
  </si>
  <si>
    <t>Стартовый номер</t>
  </si>
  <si>
    <t>Спортивный разряд</t>
  </si>
  <si>
    <t>Класс "Свободный"</t>
  </si>
  <si>
    <t>3-й этап</t>
  </si>
  <si>
    <t>Класс "Кадет"</t>
  </si>
  <si>
    <t>Класс "Хобби-Дети"</t>
  </si>
  <si>
    <t>Класс "Хобби-Взрослые"</t>
  </si>
  <si>
    <t>Класс "Союзный"</t>
  </si>
  <si>
    <t>Класс "Ракет-120Т"</t>
  </si>
  <si>
    <t>Класс "KZ"</t>
  </si>
  <si>
    <t>Корнилов Герман</t>
  </si>
  <si>
    <t>Суменков Матвей</t>
  </si>
  <si>
    <t>ХламовАндрей</t>
  </si>
  <si>
    <t>Голованов Сергей</t>
  </si>
  <si>
    <t>Киселев Сергей</t>
  </si>
  <si>
    <t>Клюев Иван</t>
  </si>
  <si>
    <t>Власов Александр</t>
  </si>
  <si>
    <t>Гарманов Илья</t>
  </si>
  <si>
    <t>Голубев Сергей</t>
  </si>
  <si>
    <t>Нестеров Иван</t>
  </si>
  <si>
    <t>Козлов Александр</t>
  </si>
  <si>
    <t>Леонов Никита</t>
  </si>
  <si>
    <t>Сергеев Михаил</t>
  </si>
  <si>
    <t>Никитин Александр</t>
  </si>
  <si>
    <t>Каменев Дмитрий</t>
  </si>
  <si>
    <t>Графков Виталий</t>
  </si>
  <si>
    <t>Матвеев Дмитрий</t>
  </si>
  <si>
    <t>Кустиков Егор</t>
  </si>
  <si>
    <t>Сахаров Алексей</t>
  </si>
  <si>
    <t>Рябов Кирилл</t>
  </si>
  <si>
    <t>Чичагов Сергей</t>
  </si>
  <si>
    <t>Ковалев Алексей</t>
  </si>
  <si>
    <t>Устинов Андрей</t>
  </si>
  <si>
    <t>Позвалев Игорь</t>
  </si>
  <si>
    <t>Проценко Даниил</t>
  </si>
  <si>
    <t>Барышев Матвей</t>
  </si>
  <si>
    <t>Кириллов Дмитрий</t>
  </si>
  <si>
    <t>Леоненко Николай</t>
  </si>
  <si>
    <t>Савинов Александр</t>
  </si>
  <si>
    <t>Саплов Тимур</t>
  </si>
  <si>
    <t>Ариничев Роман</t>
  </si>
  <si>
    <t>Арсентьев Дмитрий</t>
  </si>
  <si>
    <t>Макаров Олег</t>
  </si>
  <si>
    <t>Глущенко Артём</t>
  </si>
  <si>
    <t>Ковалёв Максим</t>
  </si>
  <si>
    <t>Попов Иван</t>
  </si>
  <si>
    <t>Завражнов Сергей</t>
  </si>
  <si>
    <t>Шаленков Никита</t>
  </si>
  <si>
    <t>Лачин Сергей</t>
  </si>
  <si>
    <t>нс</t>
  </si>
  <si>
    <t>сх</t>
  </si>
  <si>
    <t xml:space="preserve">Итоговый протокол Чемпионата и Первенства Владимирской области по картингу 2015 г. </t>
  </si>
  <si>
    <t>Гл. судья  Малыгин К.К./_________________/              Гл. секретарь    Данилов А.А./_______________/</t>
  </si>
  <si>
    <t>Класс "Rotax max микро"</t>
  </si>
  <si>
    <t>Класс "Rotax max мини"</t>
  </si>
  <si>
    <t>Класс "Rotax max"</t>
  </si>
  <si>
    <t>Класс "Ракет-120Л"</t>
  </si>
  <si>
    <t>Итоговый протокол</t>
  </si>
  <si>
    <t>№ п/п</t>
  </si>
  <si>
    <t>Ф.и.о.</t>
  </si>
  <si>
    <t>Команда, город</t>
  </si>
  <si>
    <t>1 этап. г. Ковров</t>
  </si>
  <si>
    <t>01-03.05.15 г.</t>
  </si>
  <si>
    <t>2 этап. г. Ковров</t>
  </si>
  <si>
    <t>19-21.06.15 г.</t>
  </si>
  <si>
    <t>3 этап. г. Ковров</t>
  </si>
  <si>
    <t>03-04.-10.15 г.</t>
  </si>
  <si>
    <t>Кол-во очков</t>
  </si>
  <si>
    <t>Занятое  место</t>
  </si>
  <si>
    <t>очки</t>
  </si>
  <si>
    <t>место</t>
  </si>
  <si>
    <t>Вихрев Георгий</t>
  </si>
  <si>
    <t>Шутов Дмитрий</t>
  </si>
  <si>
    <t>Владимир, ДНТЦ</t>
  </si>
  <si>
    <t>Клишковский Артём</t>
  </si>
  <si>
    <t>Муром</t>
  </si>
  <si>
    <t>-</t>
  </si>
  <si>
    <t>Колесов Егор</t>
  </si>
  <si>
    <t>Кострома</t>
  </si>
  <si>
    <t>Ковров, M-Racing</t>
  </si>
  <si>
    <t>Обухов Максим</t>
  </si>
  <si>
    <t>Мычка Николай</t>
  </si>
  <si>
    <t>Ярославль, СТК «Мотор»</t>
  </si>
  <si>
    <r>
      <t>Ковров, M-Racing</t>
    </r>
    <r>
      <rPr>
        <sz val="14"/>
        <rFont val="Times New Roman"/>
        <family val="1"/>
        <charset val="204"/>
      </rPr>
      <t xml:space="preserve"> </t>
    </r>
  </si>
  <si>
    <t>Нестеров Олег</t>
  </si>
  <si>
    <t>Владимир, ДДЮТ «РУСО»</t>
  </si>
  <si>
    <t>Чернюк Евгений</t>
  </si>
  <si>
    <t>Абакумов Илья</t>
  </si>
  <si>
    <t>Г.-Хрустальный, СТК «Кварц»</t>
  </si>
  <si>
    <t>Дюковская Ксения</t>
  </si>
  <si>
    <t>Владимир, «Lux-kart»</t>
  </si>
  <si>
    <t>Бор, ЦВР «Алиса»</t>
  </si>
  <si>
    <t>Холгов Валентин</t>
  </si>
  <si>
    <t>Игонин Александр</t>
  </si>
  <si>
    <t>Молотков Кирилл</t>
  </si>
  <si>
    <t>Майоров Алексей</t>
  </si>
  <si>
    <t>Самсонов Денис</t>
  </si>
  <si>
    <t>Кожевников Дмитрий</t>
  </si>
  <si>
    <t>Зотов Денис</t>
  </si>
  <si>
    <t>Готовцев Максим</t>
  </si>
  <si>
    <t>Кондратов Юрий</t>
  </si>
  <si>
    <t>Позволев Игорь</t>
  </si>
  <si>
    <t>Класс "Ракет 85"</t>
  </si>
  <si>
    <t>Ковалёв Алексей</t>
  </si>
  <si>
    <t>Малыгин Кирилл</t>
  </si>
  <si>
    <t>Аринчев Роман</t>
  </si>
  <si>
    <t>Рязань</t>
  </si>
  <si>
    <t>Строков Роман</t>
  </si>
  <si>
    <t>Гришин Роман</t>
  </si>
  <si>
    <t>Власов Сергей</t>
  </si>
  <si>
    <t>Матвеев Андрей</t>
  </si>
  <si>
    <t>Носов Александр</t>
  </si>
  <si>
    <t>Рогожин Кирилл</t>
  </si>
  <si>
    <t>Овчинников Руслан</t>
  </si>
  <si>
    <t>Ушаков Кирилл</t>
  </si>
  <si>
    <t>Гребенский Павел</t>
  </si>
  <si>
    <t>Шаленков Егор</t>
  </si>
  <si>
    <t>Санду Никита</t>
  </si>
  <si>
    <t>Класс "Rotax max юниор"</t>
  </si>
  <si>
    <t>Завражнова Екатерина</t>
  </si>
  <si>
    <t>Аксёнов Никита</t>
  </si>
  <si>
    <t>Касимов</t>
  </si>
  <si>
    <t>Игнатьев Дмитрий</t>
  </si>
  <si>
    <t>Класс "Ракет микро"</t>
  </si>
  <si>
    <t>Готовцев Никита</t>
  </si>
  <si>
    <t>Семёнов Сергей</t>
  </si>
  <si>
    <t>Ганин Андрей</t>
  </si>
  <si>
    <r>
      <t>Ярославль</t>
    </r>
    <r>
      <rPr>
        <sz val="14"/>
        <rFont val="Times New Roman"/>
        <family val="1"/>
        <charset val="204"/>
      </rPr>
      <t xml:space="preserve"> </t>
    </r>
  </si>
  <si>
    <t>Савинова Кристина</t>
  </si>
  <si>
    <t>Владимир,СК «33 мили»</t>
  </si>
  <si>
    <t>Кисляков Максим</t>
  </si>
  <si>
    <t>Ковров, СТК Родина-Мотор»</t>
  </si>
  <si>
    <t>Уминский Владислав</t>
  </si>
  <si>
    <t>Жидков-Шевченко Данил</t>
  </si>
  <si>
    <t>Позволев Егор</t>
  </si>
  <si>
    <t>Владимир,ДТНЦ</t>
  </si>
  <si>
    <t>Шевелёв Евгений</t>
  </si>
  <si>
    <t>Анощенков Егор</t>
  </si>
  <si>
    <t>Буянов Тимофей</t>
  </si>
  <si>
    <t>Класс "Мини"</t>
  </si>
  <si>
    <t>Горохов Артем</t>
  </si>
  <si>
    <t>Аксенов Никита</t>
  </si>
  <si>
    <t>Огарков Дмитрий</t>
  </si>
  <si>
    <t>Румянцев Сергей</t>
  </si>
  <si>
    <t>Хламов Андрей</t>
  </si>
  <si>
    <t>Ананий Антон</t>
  </si>
  <si>
    <t>Класс "Мини Ракет"</t>
  </si>
  <si>
    <t>Монахов Артур</t>
  </si>
  <si>
    <t>Радужный</t>
  </si>
  <si>
    <t>Молодцов Максим</t>
  </si>
  <si>
    <t>+</t>
  </si>
  <si>
    <t>Журавлев Дмитрий</t>
  </si>
  <si>
    <t>Гаврилов Михаил</t>
  </si>
  <si>
    <t>Семенов Сергей</t>
  </si>
  <si>
    <t>Наумчев Илья</t>
  </si>
  <si>
    <t>Мартьянов Виктор</t>
  </si>
  <si>
    <t>Величко Виталий</t>
  </si>
  <si>
    <t>Гл. судья     Малыгин К.К./_________________/              Гл. секретарь   Данилов А.А./_______________/</t>
  </si>
  <si>
    <t>Чемпионат и Первенство Владимирской области по картингу 2015 г. Класс «Rotax Max Микро».</t>
  </si>
  <si>
    <t>Чемпионат и Первенство Владимирской области по картингу 2015 г. Класс «Rotax Max».</t>
  </si>
  <si>
    <t>Чемпионат и Первенство Владимирской области по картингу 2015 г. Класс «Rotax Max Мини».</t>
  </si>
  <si>
    <t>Чемпионат и Первенство Владимирской области по картингу 2015 г. Класс «Rotax Max Юниор».</t>
  </si>
  <si>
    <t>Чемпионат и Первенство Владимирской области по картингу 2015 г. Класс «Ракет микро».</t>
  </si>
  <si>
    <t>Чемпионат и Первенство Владимирской области по картингу 2015 г. Класс «Ракет85».</t>
  </si>
  <si>
    <t>Чемпионат и Первенство Владимирской области по картингу 2015 г. Класс «Мини».</t>
  </si>
  <si>
    <t>Чемпионат и Первенство Владимирской области по картингу 2015 г. Класс «Мини Ракет».</t>
  </si>
  <si>
    <t>дсквл</t>
  </si>
  <si>
    <t>дк</t>
  </si>
  <si>
    <t>Чемпионат и Первенство Владимирской области по картингу 2015 г. Класс «Ракет-120Л».</t>
  </si>
  <si>
    <t>Рыжов Артём</t>
  </si>
  <si>
    <t>Корнилаев Герман</t>
  </si>
  <si>
    <t>Малькова Валерия</t>
  </si>
  <si>
    <t>Гл. судья  Малыгин К.К./___________/   Гл. секретарь    Данилов А.А./___________/</t>
  </si>
  <si>
    <t>Дмитриев  Егор</t>
  </si>
  <si>
    <t>Смирнов Дмитрий</t>
  </si>
  <si>
    <t>Шуя</t>
  </si>
  <si>
    <t>Кривошеин Иван</t>
  </si>
  <si>
    <t>ГоловановСергей</t>
  </si>
  <si>
    <t>Ковров, Родина-Мотор</t>
  </si>
  <si>
    <t>Марей Даниил</t>
  </si>
  <si>
    <t>Варабин Иван</t>
  </si>
  <si>
    <t>Киселёв Сергей</t>
  </si>
  <si>
    <t>Жуков Илья</t>
  </si>
  <si>
    <t>Барулин Виктор</t>
  </si>
  <si>
    <t>Шигарёв Роман</t>
  </si>
  <si>
    <t>Нерехта, ДОСААФ</t>
  </si>
  <si>
    <t>Пипчихин Владислав</t>
  </si>
  <si>
    <t>Суконцев Владимир</t>
  </si>
  <si>
    <t>Абакумов Данил</t>
  </si>
  <si>
    <t xml:space="preserve"> Лачин Сергей</t>
  </si>
  <si>
    <t xml:space="preserve">Мытищи </t>
  </si>
  <si>
    <t>Владимир,  Lux-kart</t>
  </si>
  <si>
    <t>Ючко Андрей</t>
  </si>
  <si>
    <t>Гаврилов Георгий</t>
  </si>
  <si>
    <t>Москва</t>
  </si>
  <si>
    <t>Иванов Илья</t>
  </si>
  <si>
    <t>Гл. судья  Малыгин К.К./_________________/         Гл. секретарь    Данилов А.А./__________/</t>
  </si>
  <si>
    <t>Бор, ЦВР "Алиса"</t>
  </si>
  <si>
    <t xml:space="preserve">Ковров, M-Racing </t>
  </si>
  <si>
    <t>Владимир, LUX_KART -Фениск</t>
  </si>
  <si>
    <t>Кострома, ДОСААФ</t>
  </si>
  <si>
    <t>Владимир, ДДЮТ RUSO</t>
  </si>
  <si>
    <t>Ярославль, СТК Мотор</t>
  </si>
  <si>
    <t>Бор, ЦВР Алиса</t>
  </si>
  <si>
    <t xml:space="preserve">Кострома, ДОСААФ России </t>
  </si>
  <si>
    <t>Ковров, М-racing</t>
  </si>
  <si>
    <t>Владимир, «Lux-kart-Феникс»</t>
  </si>
  <si>
    <t>Владимир, «Lux-kart - Феникс»</t>
  </si>
  <si>
    <t>Тверь, СК ТВТТЦ-Racing</t>
  </si>
  <si>
    <t>Тверь, СК-ТвГТУ-Racing</t>
  </si>
  <si>
    <t>Тверь, СК ТвГТУ-Racing</t>
  </si>
  <si>
    <t>Когтин Иван</t>
  </si>
  <si>
    <t>Владимир, Lux-kart Феникс</t>
  </si>
  <si>
    <t>Кострома ДОСААФ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</si>
</sst>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22" fontId="0" fillId="0" borderId="0" xfId="0" applyNumberFormat="1" applyAlignment="1">
      <alignment horizontal="center"/>
    </xf>
    <xf numFmtId="0" fontId="0" fillId="0" borderId="0" xfId="0" applyAlignment="1"/>
    <xf numFmtId="22" fontId="1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3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/>
    <xf numFmtId="0" fontId="4" fillId="0" borderId="19" xfId="0" applyFont="1" applyBorder="1"/>
    <xf numFmtId="0" fontId="4" fillId="0" borderId="2" xfId="0" applyFont="1" applyBorder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24" xfId="0" applyFont="1" applyBorder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25" xfId="0" applyFont="1" applyBorder="1"/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15" xfId="0" applyBorder="1"/>
    <xf numFmtId="0" fontId="12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26" xfId="0" applyFont="1" applyBorder="1" applyAlignment="1">
      <alignment vertical="top" wrapText="1"/>
    </xf>
    <xf numFmtId="0" fontId="4" fillId="0" borderId="26" xfId="0" applyFont="1" applyBorder="1"/>
    <xf numFmtId="0" fontId="4" fillId="0" borderId="6" xfId="0" applyFont="1" applyBorder="1" applyAlignment="1">
      <alignment horizontal="left" vertical="center"/>
    </xf>
    <xf numFmtId="0" fontId="4" fillId="0" borderId="6" xfId="0" applyFont="1" applyBorder="1"/>
    <xf numFmtId="0" fontId="4" fillId="0" borderId="26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5" borderId="25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view="pageBreakPreview" zoomScale="80" zoomScaleNormal="130" zoomScaleSheetLayoutView="80" workbookViewId="0">
      <selection activeCell="T13" sqref="T13"/>
    </sheetView>
  </sheetViews>
  <sheetFormatPr defaultRowHeight="12.75"/>
  <cols>
    <col min="1" max="1" width="5.85546875" customWidth="1"/>
    <col min="2" max="2" width="5.42578125" style="1" customWidth="1"/>
    <col min="3" max="3" width="17.85546875" customWidth="1"/>
    <col min="4" max="4" width="5.42578125" customWidth="1"/>
    <col min="5" max="5" width="15.140625" customWidth="1"/>
    <col min="6" max="6" width="5.85546875" customWidth="1"/>
    <col min="7" max="7" width="5.5703125" style="1" customWidth="1"/>
    <col min="8" max="8" width="5.85546875" style="1" customWidth="1"/>
    <col min="9" max="9" width="5.85546875" customWidth="1"/>
    <col min="10" max="10" width="5.5703125" customWidth="1"/>
    <col min="11" max="11" width="5.85546875" style="1" customWidth="1"/>
    <col min="12" max="12" width="5.85546875" customWidth="1"/>
    <col min="13" max="13" width="5.5703125" customWidth="1"/>
    <col min="14" max="14" width="5.85546875" style="1" customWidth="1"/>
    <col min="15" max="15" width="6.140625" style="1" customWidth="1"/>
    <col min="16" max="16" width="6.42578125" style="1" customWidth="1"/>
    <col min="17" max="17" width="5.28515625" style="1" customWidth="1"/>
    <col min="19" max="19" width="20.140625" customWidth="1"/>
    <col min="20" max="20" width="20" customWidth="1"/>
  </cols>
  <sheetData>
    <row r="1" spans="1:28" ht="18.75">
      <c r="F1" s="40" t="s">
        <v>63</v>
      </c>
      <c r="V1" s="40" t="s">
        <v>63</v>
      </c>
    </row>
    <row r="2" spans="1:28" ht="15.75">
      <c r="C2" s="29" t="s">
        <v>17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V2" s="29" t="s">
        <v>17</v>
      </c>
    </row>
    <row r="3" spans="1:28" ht="13.5" thickBot="1">
      <c r="C3" s="26">
        <f ca="1">NOW()</f>
        <v>42282.682179513889</v>
      </c>
      <c r="D3" s="25"/>
      <c r="E3" s="25"/>
      <c r="F3" s="25"/>
      <c r="G3" s="25"/>
      <c r="H3" s="25"/>
      <c r="I3" s="25"/>
    </row>
    <row r="4" spans="1:28" ht="16.5" thickBot="1">
      <c r="A4" s="2" t="s">
        <v>1</v>
      </c>
      <c r="C4" s="26"/>
      <c r="F4" s="151" t="s">
        <v>6</v>
      </c>
      <c r="G4" s="152"/>
      <c r="H4" s="153"/>
      <c r="I4" s="154" t="s">
        <v>5</v>
      </c>
      <c r="J4" s="155"/>
      <c r="K4" s="156"/>
      <c r="L4" s="154" t="s">
        <v>4</v>
      </c>
      <c r="M4" s="155"/>
      <c r="N4" s="156"/>
      <c r="R4" s="142" t="s">
        <v>70</v>
      </c>
      <c r="S4" s="142" t="s">
        <v>71</v>
      </c>
      <c r="T4" s="142" t="s">
        <v>72</v>
      </c>
      <c r="U4" s="145" t="s">
        <v>73</v>
      </c>
      <c r="V4" s="146"/>
      <c r="W4" s="145" t="s">
        <v>75</v>
      </c>
      <c r="X4" s="146"/>
      <c r="Y4" s="145" t="s">
        <v>77</v>
      </c>
      <c r="Z4" s="146"/>
      <c r="AA4" s="142" t="s">
        <v>79</v>
      </c>
      <c r="AB4" s="142" t="s">
        <v>80</v>
      </c>
    </row>
    <row r="5" spans="1:28" ht="16.5" thickBot="1">
      <c r="A5" s="22">
        <f>COUNT(A7:A9)</f>
        <v>3</v>
      </c>
      <c r="F5" s="157" t="s">
        <v>0</v>
      </c>
      <c r="G5" s="158"/>
      <c r="H5" s="10">
        <f>A5-(COUNTIF(G7:G9,"нс"))</f>
        <v>3</v>
      </c>
      <c r="I5" s="157" t="s">
        <v>0</v>
      </c>
      <c r="J5" s="158"/>
      <c r="K5" s="10">
        <f>A5-(COUNTIF(J7:J9,"нс"))</f>
        <v>3</v>
      </c>
      <c r="L5" s="157" t="s">
        <v>0</v>
      </c>
      <c r="M5" s="158"/>
      <c r="N5" s="10">
        <f>A5-(COUNTIF(M7:M9,"нс"))</f>
        <v>3</v>
      </c>
      <c r="O5" s="149" t="s">
        <v>8</v>
      </c>
      <c r="P5" s="150"/>
      <c r="R5" s="143"/>
      <c r="S5" s="143"/>
      <c r="T5" s="143"/>
      <c r="U5" s="147" t="s">
        <v>74</v>
      </c>
      <c r="V5" s="148"/>
      <c r="W5" s="147" t="s">
        <v>76</v>
      </c>
      <c r="X5" s="148"/>
      <c r="Y5" s="147" t="s">
        <v>78</v>
      </c>
      <c r="Z5" s="148"/>
      <c r="AA5" s="143"/>
      <c r="AB5" s="143"/>
    </row>
    <row r="6" spans="1:28" s="11" customFormat="1" ht="51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18" t="s">
        <v>7</v>
      </c>
      <c r="P6" s="21" t="s">
        <v>2</v>
      </c>
      <c r="Q6" s="19" t="s">
        <v>9</v>
      </c>
      <c r="R6" s="144"/>
      <c r="S6" s="144"/>
      <c r="T6" s="144"/>
      <c r="U6" s="108" t="s">
        <v>81</v>
      </c>
      <c r="V6" s="108" t="s">
        <v>82</v>
      </c>
      <c r="W6" s="108" t="s">
        <v>81</v>
      </c>
      <c r="X6" s="108" t="s">
        <v>82</v>
      </c>
      <c r="Y6" s="108" t="s">
        <v>81</v>
      </c>
      <c r="Z6" s="108" t="s">
        <v>82</v>
      </c>
      <c r="AA6" s="144"/>
      <c r="AB6" s="144"/>
    </row>
    <row r="7" spans="1:28" ht="20.100000000000001" customHeight="1" thickBot="1">
      <c r="A7" s="6">
        <v>1</v>
      </c>
      <c r="B7" s="7">
        <v>4</v>
      </c>
      <c r="C7" s="30" t="s">
        <v>22</v>
      </c>
      <c r="D7" s="30"/>
      <c r="E7" s="111" t="s">
        <v>133</v>
      </c>
      <c r="F7" s="6">
        <v>1</v>
      </c>
      <c r="G7" s="7"/>
      <c r="H7" s="8">
        <f>IF(G7="нс",0,IF(G7="сх",0,IF(G7="дк",0,IF(F7=1,$H$5+1,$H$5-F7+1))))</f>
        <v>4</v>
      </c>
      <c r="I7" s="6">
        <v>1</v>
      </c>
      <c r="J7" s="7"/>
      <c r="K7" s="8">
        <f>IF(J7="нс",0,IF(J7="сх",0,IF(J7="дк",0,IF(I7=1,$K$5+1,$K$5-I7+1))))</f>
        <v>4</v>
      </c>
      <c r="L7" s="6">
        <v>1</v>
      </c>
      <c r="M7" s="7"/>
      <c r="N7" s="8">
        <f>IF(M7="нс",0,IF(M7="сх",0,IF(M7="дк",0,IF(L7=1,$N$5+1,$N$5-L7+1))))</f>
        <v>4</v>
      </c>
      <c r="O7" s="42">
        <v>1</v>
      </c>
      <c r="P7" s="43">
        <f>IF(OR(G7="дк",J7="дк",M7="дк")=TRUE,"Man",(H7+K7+N7-Q7))</f>
        <v>8</v>
      </c>
      <c r="Q7" s="20">
        <f>IF(OR(G7="дк",J7="дк",M7="дк")=TRUE,"Man",MIN(H7,K7,N7))</f>
        <v>4</v>
      </c>
      <c r="R7" s="109">
        <v>1</v>
      </c>
      <c r="S7" s="110" t="s">
        <v>182</v>
      </c>
      <c r="T7" s="111" t="s">
        <v>133</v>
      </c>
      <c r="U7" s="112">
        <v>5</v>
      </c>
      <c r="V7" s="112">
        <v>2</v>
      </c>
      <c r="W7" s="112">
        <v>8</v>
      </c>
      <c r="X7" s="112">
        <v>2</v>
      </c>
      <c r="Y7" s="112">
        <v>8</v>
      </c>
      <c r="Z7" s="112">
        <v>1</v>
      </c>
      <c r="AA7" s="113">
        <v>21</v>
      </c>
      <c r="AB7" s="113">
        <v>1</v>
      </c>
    </row>
    <row r="8" spans="1:28" ht="20.100000000000001" customHeight="1" thickBot="1">
      <c r="A8" s="4">
        <v>2</v>
      </c>
      <c r="B8" s="3">
        <v>14</v>
      </c>
      <c r="C8" s="23" t="s">
        <v>183</v>
      </c>
      <c r="D8" s="23"/>
      <c r="E8" s="111" t="s">
        <v>133</v>
      </c>
      <c r="F8" s="4">
        <v>2</v>
      </c>
      <c r="G8" s="3"/>
      <c r="H8" s="8">
        <f>IF(G8="нс",0,IF(G8="сх",0,IF(G8="дк",0,IF(F8=1,$H$5+1,$H$5-F8+1))))</f>
        <v>2</v>
      </c>
      <c r="I8" s="4">
        <v>2</v>
      </c>
      <c r="J8" s="3"/>
      <c r="K8" s="8">
        <f>IF(J8="нс",0,IF(J8="сх",0,IF(J8="дк",0,IF(I8=1,$K$5+1,$K$5-I8+1))))</f>
        <v>2</v>
      </c>
      <c r="L8" s="4">
        <v>3</v>
      </c>
      <c r="M8" s="3"/>
      <c r="N8" s="8">
        <f>IF(M8="нс",0,IF(M8="сх",0,IF(M8="дк",0,IF(L8=1,$N$5+1,$N$5-L8+1))))</f>
        <v>1</v>
      </c>
      <c r="O8" s="44">
        <v>2</v>
      </c>
      <c r="P8" s="43">
        <f>IF(OR(G8="дк",J8="дк",M8="дк")=TRUE,"Man",(H8+K8+N8-Q8))</f>
        <v>4</v>
      </c>
      <c r="Q8" s="20">
        <f>IF(OR(G8="дк",J8="дк",M8="дк")=TRUE,"Man",MIN(H8,K8,N8))</f>
        <v>1</v>
      </c>
      <c r="R8" s="109">
        <v>2</v>
      </c>
      <c r="S8" s="110" t="s">
        <v>181</v>
      </c>
      <c r="T8" s="111" t="s">
        <v>103</v>
      </c>
      <c r="U8" s="112">
        <v>9</v>
      </c>
      <c r="V8" s="112">
        <v>1</v>
      </c>
      <c r="W8" s="112">
        <v>10</v>
      </c>
      <c r="X8" s="112">
        <v>1</v>
      </c>
      <c r="Y8" s="112">
        <v>0</v>
      </c>
      <c r="Z8" s="112" t="s">
        <v>88</v>
      </c>
      <c r="AA8" s="113">
        <v>19</v>
      </c>
      <c r="AB8" s="113">
        <v>2</v>
      </c>
    </row>
    <row r="9" spans="1:28" ht="20.100000000000001" customHeight="1" thickBot="1">
      <c r="A9" s="4">
        <v>3</v>
      </c>
      <c r="B9" s="3">
        <v>2</v>
      </c>
      <c r="C9" s="23" t="s">
        <v>23</v>
      </c>
      <c r="D9" s="23"/>
      <c r="E9" s="111" t="s">
        <v>133</v>
      </c>
      <c r="F9" s="4">
        <v>3</v>
      </c>
      <c r="G9" s="3"/>
      <c r="H9" s="8">
        <f>IF(G9="нс",0,IF(G9="сх",0,IF(G9="дк",0,IF(F9=1,$H$5+1,$H$5-F9+1))))</f>
        <v>1</v>
      </c>
      <c r="I9" s="4">
        <v>3</v>
      </c>
      <c r="J9" s="3"/>
      <c r="K9" s="8">
        <f>IF(J9="нс",0,IF(J9="сх",0,IF(J9="дк",0,IF(I9=1,$K$5+1,$K$5-I9+1))))</f>
        <v>1</v>
      </c>
      <c r="L9" s="4">
        <v>2</v>
      </c>
      <c r="M9" s="3"/>
      <c r="N9" s="8">
        <f>IF(M9="нс",0,IF(M9="сх",0,IF(M9="дк",0,IF(L9=1,$N$5+1,$N$5-L9+1))))</f>
        <v>2</v>
      </c>
      <c r="O9" s="44">
        <v>3</v>
      </c>
      <c r="P9" s="43">
        <f>IF(OR(G9="дк",J9="дк",M9="дк")=TRUE,"Man",(H9+K9+N9-Q9))</f>
        <v>3</v>
      </c>
      <c r="Q9" s="20">
        <f>IF(OR(G9="дк",J9="дк",M9="дк")=TRUE,"Man",MIN(H9,K9,N9))</f>
        <v>1</v>
      </c>
      <c r="R9" s="109">
        <v>3</v>
      </c>
      <c r="S9" s="110" t="s">
        <v>183</v>
      </c>
      <c r="T9" s="111" t="s">
        <v>133</v>
      </c>
      <c r="U9" s="112">
        <v>3</v>
      </c>
      <c r="V9" s="112">
        <v>3</v>
      </c>
      <c r="W9" s="112">
        <v>4</v>
      </c>
      <c r="X9" s="112">
        <v>4</v>
      </c>
      <c r="Y9" s="112">
        <v>4</v>
      </c>
      <c r="Z9" s="112">
        <v>2</v>
      </c>
      <c r="AA9" s="113">
        <v>11</v>
      </c>
      <c r="AB9" s="113">
        <v>3</v>
      </c>
    </row>
    <row r="10" spans="1:28" ht="20.100000000000001" customHeight="1" thickBot="1">
      <c r="R10" s="109">
        <v>4</v>
      </c>
      <c r="S10" s="110" t="s">
        <v>23</v>
      </c>
      <c r="T10" s="111" t="s">
        <v>133</v>
      </c>
      <c r="U10" s="112">
        <v>1</v>
      </c>
      <c r="V10" s="112">
        <v>4</v>
      </c>
      <c r="W10" s="112">
        <v>5</v>
      </c>
      <c r="X10" s="112">
        <v>3</v>
      </c>
      <c r="Y10" s="114">
        <v>3</v>
      </c>
      <c r="Z10" s="112">
        <v>3</v>
      </c>
      <c r="AA10" s="113">
        <v>9</v>
      </c>
      <c r="AB10" s="113">
        <v>4</v>
      </c>
    </row>
    <row r="11" spans="1:28" ht="18.75">
      <c r="H11" s="40" t="s">
        <v>184</v>
      </c>
    </row>
    <row r="12" spans="1:28" ht="18.75">
      <c r="V12" s="40" t="s">
        <v>184</v>
      </c>
    </row>
  </sheetData>
  <sortState ref="R7:AB10">
    <sortCondition ref="AB7:AB10"/>
  </sortState>
  <mergeCells count="18">
    <mergeCell ref="O5:P5"/>
    <mergeCell ref="F4:H4"/>
    <mergeCell ref="I4:K4"/>
    <mergeCell ref="L4:N4"/>
    <mergeCell ref="F5:G5"/>
    <mergeCell ref="I5:J5"/>
    <mergeCell ref="L5:M5"/>
    <mergeCell ref="R4:R6"/>
    <mergeCell ref="S4:S6"/>
    <mergeCell ref="T4:T6"/>
    <mergeCell ref="U4:V4"/>
    <mergeCell ref="U5:V5"/>
    <mergeCell ref="AB4:AB6"/>
    <mergeCell ref="W4:X4"/>
    <mergeCell ref="W5:X5"/>
    <mergeCell ref="Y4:Z4"/>
    <mergeCell ref="Y5:Z5"/>
    <mergeCell ref="AA4:AA6"/>
  </mergeCells>
  <phoneticPr fontId="0" type="noConversion"/>
  <printOptions horizontalCentered="1"/>
  <pageMargins left="0.19" right="0.18" top="0.39370078740157483" bottom="0.23622047244094491" header="0.51181102362204722" footer="0.51181102362204722"/>
  <pageSetup paperSize="9" scale="12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2"/>
  <sheetViews>
    <sheetView view="pageBreakPreview" topLeftCell="C1" zoomScale="70" zoomScaleSheetLayoutView="70" workbookViewId="0">
      <selection activeCell="AA11" sqref="AA11"/>
    </sheetView>
  </sheetViews>
  <sheetFormatPr defaultRowHeight="12.75"/>
  <cols>
    <col min="1" max="1" width="5.85546875" customWidth="1"/>
    <col min="2" max="2" width="5.42578125" customWidth="1"/>
    <col min="3" max="3" width="20.5703125" customWidth="1"/>
    <col min="4" max="4" width="7" customWidth="1"/>
    <col min="5" max="5" width="19.5703125" customWidth="1"/>
    <col min="6" max="6" width="1.42578125" customWidth="1"/>
    <col min="7" max="7" width="5.85546875" customWidth="1"/>
    <col min="8" max="8" width="5.5703125" customWidth="1"/>
    <col min="9" max="9" width="5.85546875" customWidth="1"/>
    <col min="10" max="10" width="1.42578125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1.42578125" customWidth="1"/>
    <col min="19" max="19" width="6.140625" customWidth="1"/>
    <col min="20" max="20" width="6.42578125" customWidth="1"/>
    <col min="21" max="21" width="9.7109375" customWidth="1"/>
    <col min="22" max="22" width="0.28515625" customWidth="1"/>
    <col min="23" max="24" width="9.140625" hidden="1" customWidth="1"/>
    <col min="26" max="26" width="24.7109375" customWidth="1"/>
    <col min="27" max="27" width="21" customWidth="1"/>
    <col min="28" max="28" width="12.140625" customWidth="1"/>
    <col min="29" max="29" width="10.42578125" customWidth="1"/>
    <col min="30" max="30" width="11.28515625" customWidth="1"/>
    <col min="31" max="31" width="10.140625" customWidth="1"/>
    <col min="35" max="35" width="14.28515625" customWidth="1"/>
  </cols>
  <sheetData>
    <row r="1" spans="1:35" ht="18.75">
      <c r="B1" s="1"/>
      <c r="H1" s="40" t="s">
        <v>63</v>
      </c>
      <c r="I1" s="1"/>
      <c r="M1" s="1"/>
      <c r="Q1" s="1"/>
      <c r="S1" s="1"/>
      <c r="T1" s="1"/>
      <c r="U1" s="1"/>
      <c r="AD1" s="40" t="s">
        <v>69</v>
      </c>
    </row>
    <row r="2" spans="1:35" ht="18.75">
      <c r="B2" s="1"/>
      <c r="C2" s="29" t="s">
        <v>67</v>
      </c>
      <c r="E2" s="9" t="s">
        <v>15</v>
      </c>
      <c r="G2" s="25"/>
      <c r="H2" s="9"/>
      <c r="I2" s="25"/>
      <c r="J2" s="25"/>
      <c r="K2" s="25"/>
      <c r="L2" s="25"/>
      <c r="M2" s="25"/>
      <c r="N2" s="25"/>
      <c r="O2" s="25"/>
      <c r="P2" s="25"/>
      <c r="Q2" s="24"/>
      <c r="R2" s="25"/>
      <c r="S2" s="1"/>
      <c r="T2" s="1"/>
      <c r="U2" s="1"/>
      <c r="AD2" s="40" t="s">
        <v>171</v>
      </c>
    </row>
    <row r="3" spans="1:35" ht="13.5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K3" s="25"/>
      <c r="M3" s="1"/>
      <c r="Q3" s="1"/>
      <c r="S3" s="1"/>
      <c r="T3" s="1"/>
      <c r="U3" s="1"/>
    </row>
    <row r="4" spans="1:35" ht="32.2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Y4" s="46" t="s">
        <v>70</v>
      </c>
      <c r="Z4" s="46" t="s">
        <v>71</v>
      </c>
      <c r="AA4" s="46" t="s">
        <v>72</v>
      </c>
      <c r="AB4" s="164" t="s">
        <v>73</v>
      </c>
      <c r="AC4" s="173"/>
      <c r="AD4" s="168" t="s">
        <v>75</v>
      </c>
      <c r="AE4" s="170"/>
      <c r="AF4" s="168" t="s">
        <v>77</v>
      </c>
      <c r="AG4" s="170"/>
      <c r="AH4" s="159" t="s">
        <v>79</v>
      </c>
      <c r="AI4" s="159" t="s">
        <v>80</v>
      </c>
    </row>
    <row r="5" spans="1:35" ht="16.5" customHeight="1" thickBot="1">
      <c r="A5" s="22">
        <f>COUNT(A7:A12)</f>
        <v>6</v>
      </c>
      <c r="B5" s="1"/>
      <c r="G5" s="157" t="s">
        <v>0</v>
      </c>
      <c r="H5" s="158"/>
      <c r="I5" s="10">
        <f>A5-(COUNTIF(H7:H12,"нс"))</f>
        <v>6</v>
      </c>
      <c r="K5" s="157" t="s">
        <v>0</v>
      </c>
      <c r="L5" s="158"/>
      <c r="M5" s="10">
        <f>A5-(COUNTIF(L7:L12,"нс"))</f>
        <v>6</v>
      </c>
      <c r="O5" s="157" t="s">
        <v>0</v>
      </c>
      <c r="P5" s="158"/>
      <c r="Q5" s="10">
        <f>A5-(COUNTIF(P7:P12,"нс"))</f>
        <v>5</v>
      </c>
      <c r="S5" s="149" t="s">
        <v>8</v>
      </c>
      <c r="T5" s="172"/>
      <c r="U5" s="1"/>
      <c r="Y5" s="53"/>
      <c r="Z5" s="53"/>
      <c r="AA5" s="53"/>
      <c r="AB5" s="166" t="s">
        <v>74</v>
      </c>
      <c r="AC5" s="171"/>
      <c r="AD5" s="166" t="s">
        <v>76</v>
      </c>
      <c r="AE5" s="171"/>
      <c r="AF5" s="166" t="s">
        <v>78</v>
      </c>
      <c r="AG5" s="171"/>
      <c r="AH5" s="160"/>
      <c r="AI5" s="160"/>
    </row>
    <row r="6" spans="1:35" ht="45.75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2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18" t="s">
        <v>7</v>
      </c>
      <c r="T6" s="21" t="s">
        <v>2</v>
      </c>
      <c r="U6" s="19" t="s">
        <v>9</v>
      </c>
      <c r="V6" s="11"/>
      <c r="Y6" s="54"/>
      <c r="Z6" s="54"/>
      <c r="AA6" s="54"/>
      <c r="AB6" s="47" t="s">
        <v>81</v>
      </c>
      <c r="AC6" s="47" t="s">
        <v>82</v>
      </c>
      <c r="AD6" s="48" t="s">
        <v>81</v>
      </c>
      <c r="AE6" s="48" t="s">
        <v>82</v>
      </c>
      <c r="AF6" s="48" t="s">
        <v>81</v>
      </c>
      <c r="AG6" s="48" t="s">
        <v>82</v>
      </c>
      <c r="AH6" s="161"/>
      <c r="AI6" s="161"/>
    </row>
    <row r="7" spans="1:35" ht="21" thickBot="1">
      <c r="A7" s="6">
        <v>1</v>
      </c>
      <c r="B7" s="7">
        <v>84</v>
      </c>
      <c r="C7" s="65" t="s">
        <v>59</v>
      </c>
      <c r="D7" s="76"/>
      <c r="E7" s="68" t="s">
        <v>91</v>
      </c>
      <c r="G7" s="7">
        <v>1</v>
      </c>
      <c r="H7" s="7"/>
      <c r="I7" s="8">
        <f t="shared" ref="I7:I12" si="0">IF(H7="нс",0,IF(H7="сх",0,IF(H7="дк",0,IF(G7=1,$I$5+1,$I$5-G7+1))))</f>
        <v>7</v>
      </c>
      <c r="K7" s="6">
        <v>1</v>
      </c>
      <c r="L7" s="7"/>
      <c r="M7" s="8">
        <f t="shared" ref="M7:M12" si="1">IF(L7="нс",0,IF(L7="сх",0,IF(L7="дк",0,IF(K7=1,$M$5+1,$M$5-K7+1))))</f>
        <v>7</v>
      </c>
      <c r="O7" s="6" t="s">
        <v>61</v>
      </c>
      <c r="P7" s="6" t="s">
        <v>61</v>
      </c>
      <c r="Q7" s="8">
        <f t="shared" ref="Q7:Q12" si="2">IF(P7="нс",0,IF(P7="сх",0,IF(P7="дк",0,IF(O7=1,$Q$5+1,$Q$5-O7+1))))</f>
        <v>0</v>
      </c>
      <c r="S7" s="83">
        <v>1</v>
      </c>
      <c r="T7" s="84">
        <f t="shared" ref="T7:T12" si="3">IF(OR(H7="дк",L7="дк",P7="дк")=TRUE,"Man",(I7+M7+Q7-U7))</f>
        <v>14</v>
      </c>
      <c r="U7" s="20">
        <f t="shared" ref="U7:U12" si="4">IF(OR(H7="дк",L7="дк",P7="дк")=TRUE,"Man",MIN(I7,M7,Q7))</f>
        <v>0</v>
      </c>
      <c r="Y7" s="50">
        <v>1</v>
      </c>
      <c r="Z7" s="64" t="s">
        <v>55</v>
      </c>
      <c r="AA7" s="72" t="s">
        <v>95</v>
      </c>
      <c r="AB7" s="56">
        <v>18</v>
      </c>
      <c r="AC7" s="56">
        <v>1</v>
      </c>
      <c r="AD7" s="56">
        <v>22</v>
      </c>
      <c r="AE7" s="56">
        <v>1</v>
      </c>
      <c r="AF7" s="51">
        <v>11</v>
      </c>
      <c r="AG7" s="51">
        <v>2</v>
      </c>
      <c r="AH7" s="94">
        <f t="shared" ref="AH7:AH20" si="5">SUM(AB7,AD7,AF7)</f>
        <v>51</v>
      </c>
      <c r="AI7" s="94">
        <v>1</v>
      </c>
    </row>
    <row r="8" spans="1:35" ht="21" thickBot="1">
      <c r="A8" s="4">
        <f>SUM(A7,1)</f>
        <v>2</v>
      </c>
      <c r="B8" s="3">
        <v>76</v>
      </c>
      <c r="C8" s="66" t="s">
        <v>55</v>
      </c>
      <c r="D8" s="77"/>
      <c r="E8" s="68" t="s">
        <v>95</v>
      </c>
      <c r="G8" s="3">
        <v>2</v>
      </c>
      <c r="H8" s="3"/>
      <c r="I8" s="8">
        <f t="shared" si="0"/>
        <v>5</v>
      </c>
      <c r="K8" s="4">
        <v>2</v>
      </c>
      <c r="L8" s="3"/>
      <c r="M8" s="8">
        <f t="shared" si="1"/>
        <v>5</v>
      </c>
      <c r="O8" s="4">
        <v>1</v>
      </c>
      <c r="P8" s="3"/>
      <c r="Q8" s="8">
        <f t="shared" si="2"/>
        <v>6</v>
      </c>
      <c r="S8" s="85">
        <v>2</v>
      </c>
      <c r="T8" s="84">
        <f t="shared" si="3"/>
        <v>11</v>
      </c>
      <c r="U8" s="20">
        <f t="shared" si="4"/>
        <v>5</v>
      </c>
      <c r="Y8" s="140">
        <f>SUM(Y7,1)</f>
        <v>2</v>
      </c>
      <c r="Z8" s="66" t="s">
        <v>115</v>
      </c>
      <c r="AA8" s="68" t="s">
        <v>209</v>
      </c>
      <c r="AB8" s="51">
        <v>15</v>
      </c>
      <c r="AC8" s="51">
        <v>3</v>
      </c>
      <c r="AD8" s="51">
        <v>18</v>
      </c>
      <c r="AE8" s="51">
        <v>2</v>
      </c>
      <c r="AF8" s="51">
        <v>5</v>
      </c>
      <c r="AG8" s="51">
        <v>5</v>
      </c>
      <c r="AH8" s="94">
        <f t="shared" si="5"/>
        <v>38</v>
      </c>
      <c r="AI8" s="94">
        <v>2</v>
      </c>
    </row>
    <row r="9" spans="1:35" ht="21" thickBot="1">
      <c r="A9" s="4">
        <f t="shared" ref="A9:A12" si="6">SUM(A8,1)</f>
        <v>3</v>
      </c>
      <c r="B9" s="3">
        <v>71</v>
      </c>
      <c r="C9" s="66" t="s">
        <v>121</v>
      </c>
      <c r="D9" s="77"/>
      <c r="E9" s="68" t="s">
        <v>85</v>
      </c>
      <c r="G9" s="3">
        <v>3</v>
      </c>
      <c r="H9" s="82"/>
      <c r="I9" s="8">
        <f t="shared" si="0"/>
        <v>4</v>
      </c>
      <c r="K9" s="4">
        <v>3</v>
      </c>
      <c r="L9" s="3"/>
      <c r="M9" s="8">
        <f t="shared" si="1"/>
        <v>4</v>
      </c>
      <c r="O9" s="4">
        <v>2</v>
      </c>
      <c r="P9" s="3"/>
      <c r="Q9" s="8">
        <f t="shared" si="2"/>
        <v>4</v>
      </c>
      <c r="S9" s="85">
        <v>3</v>
      </c>
      <c r="T9" s="84">
        <f t="shared" si="3"/>
        <v>8</v>
      </c>
      <c r="U9" s="20">
        <f t="shared" si="4"/>
        <v>4</v>
      </c>
      <c r="Y9" s="140">
        <f t="shared" ref="Y9:Y20" si="7">SUM(Y8,1)</f>
        <v>3</v>
      </c>
      <c r="Z9" s="66" t="s">
        <v>121</v>
      </c>
      <c r="AA9" s="68" t="s">
        <v>85</v>
      </c>
      <c r="AB9" s="51">
        <v>10</v>
      </c>
      <c r="AC9" s="51">
        <v>5</v>
      </c>
      <c r="AD9" s="51">
        <v>16</v>
      </c>
      <c r="AE9" s="51">
        <v>3</v>
      </c>
      <c r="AF9" s="51">
        <v>8</v>
      </c>
      <c r="AG9" s="51">
        <v>3</v>
      </c>
      <c r="AH9" s="94">
        <f t="shared" si="5"/>
        <v>34</v>
      </c>
      <c r="AI9" s="94">
        <v>3</v>
      </c>
    </row>
    <row r="10" spans="1:35" ht="26.25" customHeight="1" thickBot="1">
      <c r="A10" s="4">
        <f t="shared" si="6"/>
        <v>4</v>
      </c>
      <c r="B10" s="3">
        <v>9</v>
      </c>
      <c r="C10" s="66" t="s">
        <v>122</v>
      </c>
      <c r="D10" s="77"/>
      <c r="E10" s="68" t="s">
        <v>102</v>
      </c>
      <c r="G10" s="3">
        <v>5</v>
      </c>
      <c r="H10" s="3"/>
      <c r="I10" s="8">
        <f t="shared" si="0"/>
        <v>2</v>
      </c>
      <c r="K10" s="4">
        <v>4</v>
      </c>
      <c r="L10" s="3"/>
      <c r="M10" s="8">
        <f t="shared" si="1"/>
        <v>3</v>
      </c>
      <c r="O10" s="4">
        <v>3</v>
      </c>
      <c r="P10" s="3"/>
      <c r="Q10" s="8">
        <f t="shared" si="2"/>
        <v>3</v>
      </c>
      <c r="S10" s="85">
        <v>4</v>
      </c>
      <c r="T10" s="84">
        <f t="shared" si="3"/>
        <v>6</v>
      </c>
      <c r="U10" s="20">
        <f t="shared" si="4"/>
        <v>2</v>
      </c>
      <c r="Y10" s="140">
        <f t="shared" si="7"/>
        <v>4</v>
      </c>
      <c r="Z10" s="66" t="s">
        <v>117</v>
      </c>
      <c r="AA10" s="68" t="s">
        <v>118</v>
      </c>
      <c r="AB10" s="51">
        <v>16</v>
      </c>
      <c r="AC10" s="51">
        <v>2</v>
      </c>
      <c r="AD10" s="51">
        <v>9</v>
      </c>
      <c r="AE10" s="51">
        <v>8</v>
      </c>
      <c r="AF10" s="51">
        <v>0</v>
      </c>
      <c r="AG10" s="51" t="s">
        <v>88</v>
      </c>
      <c r="AH10" s="94">
        <f t="shared" si="5"/>
        <v>25</v>
      </c>
      <c r="AI10" s="94">
        <v>4</v>
      </c>
    </row>
    <row r="11" spans="1:35" ht="22.5" customHeight="1" thickBot="1">
      <c r="A11" s="4">
        <f t="shared" si="6"/>
        <v>5</v>
      </c>
      <c r="B11" s="3">
        <v>97</v>
      </c>
      <c r="C11" s="66" t="s">
        <v>115</v>
      </c>
      <c r="D11" s="77"/>
      <c r="E11" s="68" t="s">
        <v>209</v>
      </c>
      <c r="G11" s="3">
        <v>4</v>
      </c>
      <c r="H11" s="82"/>
      <c r="I11" s="8">
        <f t="shared" si="0"/>
        <v>3</v>
      </c>
      <c r="K11" s="4">
        <v>5</v>
      </c>
      <c r="L11" s="3"/>
      <c r="M11" s="8">
        <f t="shared" si="1"/>
        <v>2</v>
      </c>
      <c r="O11" s="4" t="s">
        <v>62</v>
      </c>
      <c r="P11" s="3" t="s">
        <v>62</v>
      </c>
      <c r="Q11" s="8">
        <f t="shared" si="2"/>
        <v>0</v>
      </c>
      <c r="S11" s="85">
        <v>5</v>
      </c>
      <c r="T11" s="84">
        <f t="shared" si="3"/>
        <v>5</v>
      </c>
      <c r="U11" s="20">
        <f t="shared" si="4"/>
        <v>0</v>
      </c>
      <c r="Y11" s="140">
        <f t="shared" si="7"/>
        <v>5</v>
      </c>
      <c r="Z11" s="66" t="s">
        <v>122</v>
      </c>
      <c r="AA11" s="68" t="s">
        <v>102</v>
      </c>
      <c r="AB11" s="51">
        <v>4</v>
      </c>
      <c r="AC11" s="51">
        <v>10</v>
      </c>
      <c r="AD11" s="51">
        <v>12</v>
      </c>
      <c r="AE11" s="51">
        <v>4</v>
      </c>
      <c r="AF11" s="51">
        <v>6</v>
      </c>
      <c r="AG11" s="51">
        <v>4</v>
      </c>
      <c r="AH11" s="94">
        <f t="shared" si="5"/>
        <v>22</v>
      </c>
      <c r="AI11" s="94">
        <v>5</v>
      </c>
    </row>
    <row r="12" spans="1:35" ht="21" thickBot="1">
      <c r="A12" s="4">
        <f t="shared" si="6"/>
        <v>6</v>
      </c>
      <c r="B12" s="3">
        <v>53</v>
      </c>
      <c r="C12" s="97" t="s">
        <v>124</v>
      </c>
      <c r="D12" s="77"/>
      <c r="E12" s="68" t="s">
        <v>91</v>
      </c>
      <c r="G12" s="3">
        <v>6</v>
      </c>
      <c r="H12" s="3"/>
      <c r="I12" s="8">
        <f t="shared" si="0"/>
        <v>1</v>
      </c>
      <c r="K12" s="4">
        <v>6</v>
      </c>
      <c r="L12" s="3"/>
      <c r="M12" s="8">
        <f t="shared" si="1"/>
        <v>1</v>
      </c>
      <c r="O12" s="4">
        <v>4</v>
      </c>
      <c r="P12" s="4"/>
      <c r="Q12" s="8">
        <f t="shared" si="2"/>
        <v>2</v>
      </c>
      <c r="S12" s="85">
        <v>6</v>
      </c>
      <c r="T12" s="84">
        <f t="shared" si="3"/>
        <v>3</v>
      </c>
      <c r="U12" s="20">
        <f t="shared" si="4"/>
        <v>1</v>
      </c>
      <c r="Y12" s="140">
        <f t="shared" si="7"/>
        <v>6</v>
      </c>
      <c r="Z12" s="66" t="s">
        <v>56</v>
      </c>
      <c r="AA12" s="68" t="s">
        <v>209</v>
      </c>
      <c r="AB12" s="51">
        <v>6</v>
      </c>
      <c r="AC12" s="51">
        <v>8</v>
      </c>
      <c r="AD12" s="51">
        <v>10</v>
      </c>
      <c r="AE12" s="51">
        <v>6</v>
      </c>
      <c r="AF12" s="51">
        <v>0</v>
      </c>
      <c r="AG12" s="51" t="s">
        <v>88</v>
      </c>
      <c r="AH12" s="94">
        <f t="shared" si="5"/>
        <v>16</v>
      </c>
      <c r="AI12" s="94">
        <v>6</v>
      </c>
    </row>
    <row r="13" spans="1:35" ht="21" thickBot="1">
      <c r="Y13" s="140">
        <f t="shared" si="7"/>
        <v>7</v>
      </c>
      <c r="Z13" s="66" t="s">
        <v>120</v>
      </c>
      <c r="AA13" s="68" t="s">
        <v>118</v>
      </c>
      <c r="AB13" s="51">
        <v>7</v>
      </c>
      <c r="AC13" s="51">
        <v>6</v>
      </c>
      <c r="AD13" s="51">
        <v>9</v>
      </c>
      <c r="AE13" s="51">
        <v>7</v>
      </c>
      <c r="AF13" s="51">
        <v>0</v>
      </c>
      <c r="AG13" s="51" t="s">
        <v>88</v>
      </c>
      <c r="AH13" s="94">
        <f t="shared" si="5"/>
        <v>16</v>
      </c>
      <c r="AI13" s="94">
        <v>7</v>
      </c>
    </row>
    <row r="14" spans="1:35" ht="21" thickBot="1">
      <c r="Y14" s="140">
        <f t="shared" si="7"/>
        <v>8</v>
      </c>
      <c r="Z14" s="66" t="s">
        <v>123</v>
      </c>
      <c r="AA14" s="68" t="s">
        <v>91</v>
      </c>
      <c r="AB14" s="51">
        <v>15</v>
      </c>
      <c r="AC14" s="51">
        <v>4</v>
      </c>
      <c r="AD14" s="51">
        <v>0</v>
      </c>
      <c r="AE14" s="51" t="s">
        <v>88</v>
      </c>
      <c r="AF14" s="51">
        <v>0</v>
      </c>
      <c r="AG14" s="51" t="s">
        <v>88</v>
      </c>
      <c r="AH14" s="94">
        <f t="shared" si="5"/>
        <v>15</v>
      </c>
      <c r="AI14" s="94">
        <v>8</v>
      </c>
    </row>
    <row r="15" spans="1:35" ht="21" thickBot="1">
      <c r="H15" s="40" t="s">
        <v>64</v>
      </c>
      <c r="Y15" s="140">
        <f t="shared" si="7"/>
        <v>9</v>
      </c>
      <c r="Z15" s="65" t="s">
        <v>59</v>
      </c>
      <c r="AA15" s="68" t="s">
        <v>91</v>
      </c>
      <c r="AB15" s="51">
        <v>0</v>
      </c>
      <c r="AC15" s="51" t="s">
        <v>88</v>
      </c>
      <c r="AD15" s="51">
        <v>0</v>
      </c>
      <c r="AE15" s="51" t="s">
        <v>88</v>
      </c>
      <c r="AF15" s="51">
        <v>14</v>
      </c>
      <c r="AG15" s="51">
        <v>1</v>
      </c>
      <c r="AH15" s="94">
        <f t="shared" si="5"/>
        <v>14</v>
      </c>
      <c r="AI15" s="94">
        <v>9</v>
      </c>
    </row>
    <row r="16" spans="1:35" ht="26.25" thickBot="1">
      <c r="Y16" s="140">
        <f t="shared" si="7"/>
        <v>10</v>
      </c>
      <c r="Z16" s="66" t="s">
        <v>57</v>
      </c>
      <c r="AA16" s="68" t="s">
        <v>97</v>
      </c>
      <c r="AB16" s="51">
        <v>0</v>
      </c>
      <c r="AC16" s="51" t="s">
        <v>88</v>
      </c>
      <c r="AD16" s="51">
        <v>10</v>
      </c>
      <c r="AE16" s="51">
        <v>5</v>
      </c>
      <c r="AF16" s="51">
        <v>0</v>
      </c>
      <c r="AG16" s="51" t="s">
        <v>88</v>
      </c>
      <c r="AH16" s="94">
        <f t="shared" si="5"/>
        <v>10</v>
      </c>
      <c r="AI16" s="94">
        <v>10</v>
      </c>
    </row>
    <row r="17" spans="25:35" ht="21" thickBot="1">
      <c r="Y17" s="140">
        <f t="shared" si="7"/>
        <v>11</v>
      </c>
      <c r="Z17" s="66" t="s">
        <v>124</v>
      </c>
      <c r="AA17" s="68" t="s">
        <v>91</v>
      </c>
      <c r="AB17" s="51">
        <v>6</v>
      </c>
      <c r="AC17" s="51">
        <v>7</v>
      </c>
      <c r="AD17" s="51">
        <v>0</v>
      </c>
      <c r="AE17" s="51" t="s">
        <v>88</v>
      </c>
      <c r="AF17" s="51">
        <v>3</v>
      </c>
      <c r="AG17" s="51">
        <v>6</v>
      </c>
      <c r="AH17" s="94">
        <f t="shared" si="5"/>
        <v>9</v>
      </c>
      <c r="AI17" s="94">
        <v>11</v>
      </c>
    </row>
    <row r="18" spans="25:35" ht="21" thickBot="1">
      <c r="Y18" s="140">
        <f t="shared" si="7"/>
        <v>12</v>
      </c>
      <c r="Z18" s="66" t="s">
        <v>116</v>
      </c>
      <c r="AA18" s="68" t="s">
        <v>91</v>
      </c>
      <c r="AB18" s="51">
        <v>0</v>
      </c>
      <c r="AC18" s="51" t="s">
        <v>88</v>
      </c>
      <c r="AD18" s="51">
        <v>8</v>
      </c>
      <c r="AE18" s="51">
        <v>9</v>
      </c>
      <c r="AF18" s="51">
        <v>0</v>
      </c>
      <c r="AG18" s="51" t="s">
        <v>88</v>
      </c>
      <c r="AH18" s="94">
        <f t="shared" si="5"/>
        <v>8</v>
      </c>
      <c r="AI18" s="94">
        <v>12</v>
      </c>
    </row>
    <row r="19" spans="25:35" ht="21" thickBot="1">
      <c r="Y19" s="140">
        <f t="shared" si="7"/>
        <v>13</v>
      </c>
      <c r="Z19" s="66" t="s">
        <v>119</v>
      </c>
      <c r="AA19" s="68" t="s">
        <v>118</v>
      </c>
      <c r="AB19" s="51">
        <v>0</v>
      </c>
      <c r="AC19" s="51" t="s">
        <v>88</v>
      </c>
      <c r="AD19" s="51">
        <v>7</v>
      </c>
      <c r="AE19" s="51">
        <v>10</v>
      </c>
      <c r="AF19" s="51">
        <v>0</v>
      </c>
      <c r="AG19" s="51" t="s">
        <v>88</v>
      </c>
      <c r="AH19" s="94">
        <f t="shared" si="5"/>
        <v>7</v>
      </c>
      <c r="AI19" s="94">
        <v>13</v>
      </c>
    </row>
    <row r="20" spans="25:35" ht="21" thickBot="1">
      <c r="Y20" s="140">
        <f t="shared" si="7"/>
        <v>14</v>
      </c>
      <c r="Z20" s="107" t="s">
        <v>125</v>
      </c>
      <c r="AA20" s="68" t="s">
        <v>91</v>
      </c>
      <c r="AB20" s="51">
        <v>5</v>
      </c>
      <c r="AC20" s="51">
        <v>9</v>
      </c>
      <c r="AD20" s="51">
        <v>0</v>
      </c>
      <c r="AE20" s="51" t="s">
        <v>88</v>
      </c>
      <c r="AF20" s="51">
        <v>0</v>
      </c>
      <c r="AG20" s="51" t="s">
        <v>88</v>
      </c>
      <c r="AH20" s="94">
        <f t="shared" si="5"/>
        <v>5</v>
      </c>
      <c r="AI20" s="94">
        <v>14</v>
      </c>
    </row>
    <row r="22" spans="25:35" ht="18.75">
      <c r="AC22" s="40" t="s">
        <v>64</v>
      </c>
    </row>
  </sheetData>
  <sortState ref="Z7:AI20">
    <sortCondition descending="1" ref="AH7:AH20"/>
    <sortCondition ref="AI7:AI20"/>
  </sortState>
  <mergeCells count="15">
    <mergeCell ref="AI4:AI6"/>
    <mergeCell ref="AB5:AC5"/>
    <mergeCell ref="AD5:AE5"/>
    <mergeCell ref="AF5:AG5"/>
    <mergeCell ref="G4:I4"/>
    <mergeCell ref="K4:M4"/>
    <mergeCell ref="O4:Q4"/>
    <mergeCell ref="G5:H5"/>
    <mergeCell ref="K5:L5"/>
    <mergeCell ref="O5:P5"/>
    <mergeCell ref="S5:T5"/>
    <mergeCell ref="AB4:AC4"/>
    <mergeCell ref="AD4:AE4"/>
    <mergeCell ref="AF4:AG4"/>
    <mergeCell ref="AH4:AH6"/>
  </mergeCells>
  <pageMargins left="0.16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3"/>
  <sheetViews>
    <sheetView view="pageBreakPreview" zoomScale="60" zoomScaleNormal="80" workbookViewId="0">
      <selection activeCell="AA10" sqref="AA10"/>
    </sheetView>
  </sheetViews>
  <sheetFormatPr defaultRowHeight="12.75"/>
  <cols>
    <col min="1" max="1" width="5.85546875" customWidth="1"/>
    <col min="2" max="2" width="5.42578125" customWidth="1"/>
    <col min="3" max="3" width="20.5703125" customWidth="1"/>
    <col min="4" max="4" width="7" customWidth="1"/>
    <col min="5" max="5" width="18.5703125" customWidth="1"/>
    <col min="6" max="6" width="2" customWidth="1"/>
    <col min="7" max="7" width="5.85546875" customWidth="1"/>
    <col min="8" max="8" width="5.5703125" customWidth="1"/>
    <col min="9" max="9" width="5.85546875" customWidth="1"/>
    <col min="10" max="10" width="1.42578125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1.42578125" customWidth="1"/>
    <col min="19" max="19" width="6.140625" customWidth="1"/>
    <col min="20" max="20" width="6.42578125" customWidth="1"/>
    <col min="21" max="21" width="9.5703125" customWidth="1"/>
    <col min="22" max="24" width="9.140625" hidden="1" customWidth="1"/>
    <col min="25" max="25" width="8.5703125" customWidth="1"/>
    <col min="26" max="26" width="24.7109375" customWidth="1"/>
    <col min="27" max="27" width="21" customWidth="1"/>
    <col min="28" max="28" width="12.140625" customWidth="1"/>
    <col min="29" max="29" width="10.42578125" customWidth="1"/>
    <col min="30" max="30" width="11.28515625" customWidth="1"/>
    <col min="31" max="31" width="10.140625" customWidth="1"/>
    <col min="35" max="35" width="14.28515625" customWidth="1"/>
  </cols>
  <sheetData>
    <row r="1" spans="1:35" ht="18.75">
      <c r="B1" s="1"/>
      <c r="H1" s="40" t="s">
        <v>63</v>
      </c>
      <c r="I1" s="1"/>
      <c r="M1" s="1"/>
      <c r="Q1" s="1"/>
      <c r="S1" s="1"/>
      <c r="T1" s="1"/>
      <c r="U1" s="1"/>
      <c r="AD1" s="40" t="s">
        <v>69</v>
      </c>
    </row>
    <row r="2" spans="1:35" ht="18.75">
      <c r="B2" s="1"/>
      <c r="C2" s="29" t="s">
        <v>66</v>
      </c>
      <c r="E2" s="9" t="s">
        <v>15</v>
      </c>
      <c r="G2" s="25"/>
      <c r="H2" s="9"/>
      <c r="I2" s="25"/>
      <c r="J2" s="25"/>
      <c r="K2" s="25"/>
      <c r="L2" s="25"/>
      <c r="M2" s="25"/>
      <c r="N2" s="25"/>
      <c r="O2" s="25"/>
      <c r="P2" s="25"/>
      <c r="Q2" s="24"/>
      <c r="R2" s="25"/>
      <c r="S2" s="1"/>
      <c r="T2" s="1"/>
      <c r="U2" s="1"/>
      <c r="AD2" s="40" t="s">
        <v>172</v>
      </c>
    </row>
    <row r="3" spans="1:35" ht="13.5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K3" s="25"/>
      <c r="M3" s="1"/>
      <c r="Q3" s="1"/>
      <c r="S3" s="1"/>
      <c r="T3" s="1"/>
      <c r="U3" s="1"/>
    </row>
    <row r="4" spans="1:35" ht="32.2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Y4" s="46" t="s">
        <v>70</v>
      </c>
      <c r="Z4" s="46" t="s">
        <v>71</v>
      </c>
      <c r="AA4" s="46" t="s">
        <v>72</v>
      </c>
      <c r="AB4" s="164" t="s">
        <v>73</v>
      </c>
      <c r="AC4" s="173"/>
      <c r="AD4" s="168" t="s">
        <v>75</v>
      </c>
      <c r="AE4" s="170"/>
      <c r="AF4" s="168" t="s">
        <v>77</v>
      </c>
      <c r="AG4" s="170"/>
      <c r="AH4" s="159" t="s">
        <v>79</v>
      </c>
      <c r="AI4" s="159" t="s">
        <v>80</v>
      </c>
    </row>
    <row r="5" spans="1:35" ht="16.5" customHeight="1" thickBot="1">
      <c r="A5" s="22">
        <f>COUNT(A7:A10)</f>
        <v>4</v>
      </c>
      <c r="B5" s="1"/>
      <c r="G5" s="157" t="s">
        <v>0</v>
      </c>
      <c r="H5" s="158"/>
      <c r="I5" s="10">
        <f>A5-(COUNTIF(H7:H10,"нс"))</f>
        <v>4</v>
      </c>
      <c r="K5" s="157" t="s">
        <v>0</v>
      </c>
      <c r="L5" s="158"/>
      <c r="M5" s="10">
        <f>A5-(COUNTIF(L7:L10,"нс"))</f>
        <v>4</v>
      </c>
      <c r="O5" s="157" t="s">
        <v>0</v>
      </c>
      <c r="P5" s="158"/>
      <c r="Q5" s="10">
        <f>A5-(COUNTIF(P7:P10,"нс"))</f>
        <v>3</v>
      </c>
      <c r="S5" s="149" t="s">
        <v>8</v>
      </c>
      <c r="T5" s="172"/>
      <c r="U5" s="1"/>
      <c r="Y5" s="53"/>
      <c r="Z5" s="53"/>
      <c r="AA5" s="53"/>
      <c r="AB5" s="166" t="s">
        <v>74</v>
      </c>
      <c r="AC5" s="171"/>
      <c r="AD5" s="166" t="s">
        <v>76</v>
      </c>
      <c r="AE5" s="171"/>
      <c r="AF5" s="166" t="s">
        <v>78</v>
      </c>
      <c r="AG5" s="171"/>
      <c r="AH5" s="160"/>
      <c r="AI5" s="160"/>
    </row>
    <row r="6" spans="1:35" ht="45.75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6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18" t="s">
        <v>7</v>
      </c>
      <c r="T6" s="21" t="s">
        <v>2</v>
      </c>
      <c r="U6" s="19" t="s">
        <v>9</v>
      </c>
      <c r="V6" s="11"/>
      <c r="Y6" s="54"/>
      <c r="Z6" s="54"/>
      <c r="AA6" s="54"/>
      <c r="AB6" s="47" t="s">
        <v>81</v>
      </c>
      <c r="AC6" s="47" t="s">
        <v>82</v>
      </c>
      <c r="AD6" s="48" t="s">
        <v>81</v>
      </c>
      <c r="AE6" s="48" t="s">
        <v>82</v>
      </c>
      <c r="AF6" s="48" t="s">
        <v>81</v>
      </c>
      <c r="AG6" s="48" t="s">
        <v>82</v>
      </c>
      <c r="AH6" s="161"/>
      <c r="AI6" s="161"/>
    </row>
    <row r="7" spans="1:35" ht="27.75" customHeight="1" thickBot="1">
      <c r="A7" s="6">
        <f>SUM(A6,1)</f>
        <v>1</v>
      </c>
      <c r="B7" s="7">
        <v>83</v>
      </c>
      <c r="C7" s="64" t="s">
        <v>128</v>
      </c>
      <c r="D7" s="76"/>
      <c r="E7" s="72" t="s">
        <v>95</v>
      </c>
      <c r="G7" s="7">
        <v>1</v>
      </c>
      <c r="H7" s="7"/>
      <c r="I7" s="8">
        <f>IF(H7="нс",0,IF(H7="сх",0,IF(H7="дк",0,IF(G7=1,$I$5+1,$I$5-G7+1))))</f>
        <v>5</v>
      </c>
      <c r="K7" s="6">
        <v>1</v>
      </c>
      <c r="L7" s="7"/>
      <c r="M7" s="8">
        <f>IF(L7="нс",0,IF(L7="сх",0,IF(L7="дк",0,IF(K7=1,$M$5+1,$M$5-K7+1))))</f>
        <v>5</v>
      </c>
      <c r="O7" s="6" t="s">
        <v>61</v>
      </c>
      <c r="P7" s="7" t="s">
        <v>61</v>
      </c>
      <c r="Q7" s="8">
        <f>IF(P7="нс",0,IF(P7="сх",0,IF(P7="дк",0,IF(O7=1,$Q$5+1,$Q$5-O7+1))))</f>
        <v>0</v>
      </c>
      <c r="S7" s="42">
        <v>1</v>
      </c>
      <c r="T7" s="43">
        <f>IF(OR(H7="дк",L7="дк",P7="дк")=TRUE,"Man",(I7+M7+Q7-U7))</f>
        <v>10</v>
      </c>
      <c r="U7" s="20">
        <f>IF(OR(H7="дк",L7="дк",P7="дк")=TRUE,"Man",MIN(I7,M7,Q7))</f>
        <v>0</v>
      </c>
      <c r="Y7" s="50">
        <v>1</v>
      </c>
      <c r="Z7" s="64" t="s">
        <v>128</v>
      </c>
      <c r="AA7" s="72" t="s">
        <v>95</v>
      </c>
      <c r="AB7" s="56">
        <v>6</v>
      </c>
      <c r="AC7" s="56">
        <v>2</v>
      </c>
      <c r="AD7" s="56">
        <v>10</v>
      </c>
      <c r="AE7" s="56">
        <v>1</v>
      </c>
      <c r="AF7" s="51">
        <v>10</v>
      </c>
      <c r="AG7" s="51">
        <v>1</v>
      </c>
      <c r="AH7" s="124">
        <f>SUM(AB7,AD7,AF7)</f>
        <v>26</v>
      </c>
      <c r="AI7" s="124">
        <v>1</v>
      </c>
    </row>
    <row r="8" spans="1:35" ht="19.5" thickBot="1">
      <c r="A8" s="4">
        <v>2</v>
      </c>
      <c r="B8" s="3">
        <v>48</v>
      </c>
      <c r="C8" s="66" t="s">
        <v>126</v>
      </c>
      <c r="D8" s="77"/>
      <c r="E8" s="68" t="s">
        <v>85</v>
      </c>
      <c r="G8" s="3">
        <v>2</v>
      </c>
      <c r="H8" s="3"/>
      <c r="I8" s="8">
        <f>IF(H8="нс",0,IF(H8="сх",0,IF(H8="дк",0,IF(G8=1,$I$5+1,$I$5-G8+1))))</f>
        <v>3</v>
      </c>
      <c r="K8" s="4">
        <v>2</v>
      </c>
      <c r="L8" s="3"/>
      <c r="M8" s="8">
        <f>IF(L8="нс",0,IF(L8="сх",0,IF(L8="дк",0,IF(K8=1,$M$5+1,$M$5-K8+1))))</f>
        <v>3</v>
      </c>
      <c r="O8" s="4">
        <v>1</v>
      </c>
      <c r="P8" s="3"/>
      <c r="Q8" s="8">
        <f>IF(P8="нс",0,IF(P8="сх",0,IF(P8="дк",0,IF(O8=1,$Q$5+1,$Q$5-O8+1))))</f>
        <v>4</v>
      </c>
      <c r="S8" s="44">
        <v>2</v>
      </c>
      <c r="T8" s="43">
        <f>IF(OR(H8="дк",L8="дк",P8="дк")=TRUE,"Man",(I8+M8+Q8-U8))</f>
        <v>7</v>
      </c>
      <c r="U8" s="20">
        <f>IF(OR(H8="дк",L8="дк",P8="дк")=TRUE,"Man",MIN(I8,M8,Q8))</f>
        <v>3</v>
      </c>
      <c r="Y8" s="50">
        <v>2</v>
      </c>
      <c r="Z8" s="66" t="s">
        <v>126</v>
      </c>
      <c r="AA8" s="68" t="s">
        <v>85</v>
      </c>
      <c r="AB8" s="51">
        <v>6</v>
      </c>
      <c r="AC8" s="51">
        <v>1</v>
      </c>
      <c r="AD8" s="51">
        <v>6</v>
      </c>
      <c r="AE8" s="51">
        <v>2</v>
      </c>
      <c r="AF8" s="51">
        <v>7</v>
      </c>
      <c r="AG8" s="51">
        <v>2</v>
      </c>
      <c r="AH8" s="124">
        <f>SUM(AB8,AD8,AF8)</f>
        <v>19</v>
      </c>
      <c r="AI8" s="124">
        <v>2</v>
      </c>
    </row>
    <row r="9" spans="1:35" ht="19.5" thickBot="1">
      <c r="A9" s="4">
        <f>SUM(A8,1)</f>
        <v>3</v>
      </c>
      <c r="B9" s="3">
        <v>44</v>
      </c>
      <c r="C9" s="66" t="s">
        <v>129</v>
      </c>
      <c r="D9" s="77"/>
      <c r="E9" s="68" t="s">
        <v>90</v>
      </c>
      <c r="G9" s="3">
        <v>3</v>
      </c>
      <c r="H9" s="3"/>
      <c r="I9" s="8">
        <f>IF(H9="нс",0,IF(H9="сх",0,IF(H9="дк",0,IF(G9=1,$I$5+1,$I$5-G9+1))))</f>
        <v>2</v>
      </c>
      <c r="K9" s="4">
        <v>3</v>
      </c>
      <c r="L9" s="3"/>
      <c r="M9" s="8">
        <f>IF(L9="нс",0,IF(L9="сх",0,IF(L9="дк",0,IF(K9=1,$M$5+1,$M$5-K9+1))))</f>
        <v>2</v>
      </c>
      <c r="O9" s="4">
        <v>2</v>
      </c>
      <c r="P9" s="3"/>
      <c r="Q9" s="8">
        <f>IF(P9="нс",0,IF(P9="сх",0,IF(P9="дк",0,IF(O9=1,$Q$5+1,$Q$5-O9+1))))</f>
        <v>2</v>
      </c>
      <c r="S9" s="44">
        <v>3</v>
      </c>
      <c r="T9" s="43">
        <f>IF(OR(H9="дк",L9="дк",P9="дк")=TRUE,"Man",(I9+M9+Q9-U9))</f>
        <v>4</v>
      </c>
      <c r="U9" s="20">
        <f>IF(OR(H9="дк",L9="дк",P9="дк")=TRUE,"Man",MIN(I9,M9,Q9))</f>
        <v>2</v>
      </c>
      <c r="Y9" s="50">
        <f>SUM(Y8,1)</f>
        <v>3</v>
      </c>
      <c r="Z9" s="66" t="s">
        <v>129</v>
      </c>
      <c r="AA9" s="68" t="s">
        <v>212</v>
      </c>
      <c r="AB9" s="51">
        <v>0</v>
      </c>
      <c r="AC9" s="51" t="s">
        <v>88</v>
      </c>
      <c r="AD9" s="51">
        <v>4</v>
      </c>
      <c r="AE9" s="51">
        <v>3</v>
      </c>
      <c r="AF9" s="51">
        <v>4</v>
      </c>
      <c r="AG9" s="51">
        <v>3</v>
      </c>
      <c r="AH9" s="124">
        <f>SUM(AB9,AD9,AF9)</f>
        <v>8</v>
      </c>
      <c r="AI9" s="124">
        <v>3</v>
      </c>
    </row>
    <row r="10" spans="1:35" ht="19.5" thickBot="1">
      <c r="A10" s="4">
        <f>SUM(A9,1)</f>
        <v>4</v>
      </c>
      <c r="B10" s="3">
        <v>18</v>
      </c>
      <c r="C10" s="122" t="s">
        <v>150</v>
      </c>
      <c r="D10" s="77"/>
      <c r="E10" s="69" t="s">
        <v>209</v>
      </c>
      <c r="G10" s="3">
        <v>4</v>
      </c>
      <c r="H10" s="3"/>
      <c r="I10" s="8">
        <f>IF(H10="нс",0,IF(H10="сх",0,IF(H10="дк",0,IF(G10=1,$I$5+1,$I$5-G10+1))))</f>
        <v>1</v>
      </c>
      <c r="K10" s="4">
        <v>4</v>
      </c>
      <c r="L10" s="3"/>
      <c r="M10" s="8">
        <f>IF(L10="нс",0,IF(L10="сх",0,IF(L10="дк",0,IF(K10=1,$M$5+1,$M$5-K10+1))))</f>
        <v>1</v>
      </c>
      <c r="O10" s="4">
        <v>3</v>
      </c>
      <c r="P10" s="3"/>
      <c r="Q10" s="8">
        <f>IF(P10="нс",0,IF(P10="сх",0,IF(P10="дк",0,IF(O10=1,$Q$5+1,$Q$5-O10+1))))</f>
        <v>1</v>
      </c>
      <c r="S10" s="44">
        <v>4</v>
      </c>
      <c r="T10" s="43">
        <f>IF(OR(H10="дк",L10="дк",P10="дк")=TRUE,"Man",(I10+M10+Q10-U10))</f>
        <v>2</v>
      </c>
      <c r="U10" s="20">
        <f>IF(OR(H10="дк",L10="дк",P10="дк")=TRUE,"Man",MIN(I10,M10,Q10))</f>
        <v>1</v>
      </c>
      <c r="Y10" s="50">
        <f>SUM(Y9,1)</f>
        <v>4</v>
      </c>
      <c r="Z10" s="66" t="s">
        <v>127</v>
      </c>
      <c r="AA10" s="68" t="s">
        <v>118</v>
      </c>
      <c r="AB10" s="51">
        <v>2</v>
      </c>
      <c r="AC10" s="51">
        <v>3</v>
      </c>
      <c r="AD10" s="51">
        <v>2</v>
      </c>
      <c r="AE10" s="51">
        <v>4</v>
      </c>
      <c r="AF10" s="51">
        <v>0</v>
      </c>
      <c r="AG10" s="51" t="s">
        <v>88</v>
      </c>
      <c r="AH10" s="124">
        <f>SUM(AB10,AD10,AF10)</f>
        <v>4</v>
      </c>
      <c r="AI10" s="124">
        <v>4</v>
      </c>
    </row>
    <row r="11" spans="1:35" ht="19.5" thickBot="1">
      <c r="Y11" s="50">
        <f>SUM(Y10,1)</f>
        <v>5</v>
      </c>
      <c r="Z11" s="79" t="s">
        <v>150</v>
      </c>
      <c r="AA11" s="69" t="s">
        <v>209</v>
      </c>
      <c r="AB11" s="51">
        <v>0</v>
      </c>
      <c r="AC11" s="51" t="s">
        <v>88</v>
      </c>
      <c r="AD11" s="51">
        <v>0</v>
      </c>
      <c r="AE11" s="51" t="s">
        <v>88</v>
      </c>
      <c r="AF11" s="51">
        <v>2</v>
      </c>
      <c r="AG11" s="51">
        <v>4</v>
      </c>
      <c r="AH11" s="124">
        <f>SUM(AB11,AD11,AF11)</f>
        <v>2</v>
      </c>
      <c r="AI11" s="124">
        <v>5</v>
      </c>
    </row>
    <row r="12" spans="1:35" ht="18.75">
      <c r="H12" s="40" t="s">
        <v>64</v>
      </c>
    </row>
    <row r="13" spans="1:35" ht="18.75">
      <c r="AC13" s="40" t="s">
        <v>64</v>
      </c>
    </row>
  </sheetData>
  <sortState ref="B7:U10">
    <sortCondition ref="S7:S10"/>
  </sortState>
  <mergeCells count="15">
    <mergeCell ref="AI4:AI6"/>
    <mergeCell ref="AB5:AC5"/>
    <mergeCell ref="AD5:AE5"/>
    <mergeCell ref="AF5:AG5"/>
    <mergeCell ref="G4:I4"/>
    <mergeCell ref="K4:M4"/>
    <mergeCell ref="O4:Q4"/>
    <mergeCell ref="G5:H5"/>
    <mergeCell ref="K5:L5"/>
    <mergeCell ref="O5:P5"/>
    <mergeCell ref="S5:T5"/>
    <mergeCell ref="AB4:AC4"/>
    <mergeCell ref="AD4:AE4"/>
    <mergeCell ref="AF4:AG4"/>
    <mergeCell ref="AH4:AH6"/>
  </mergeCells>
  <pageMargins left="0.23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5"/>
  <sheetViews>
    <sheetView view="pageBreakPreview" zoomScale="60" workbookViewId="0">
      <selection activeCell="AA13" sqref="AA13"/>
    </sheetView>
  </sheetViews>
  <sheetFormatPr defaultRowHeight="12.75"/>
  <cols>
    <col min="1" max="1" width="5.85546875" customWidth="1"/>
    <col min="2" max="2" width="5.42578125" customWidth="1"/>
    <col min="3" max="3" width="20.5703125" customWidth="1"/>
    <col min="4" max="4" width="7" customWidth="1"/>
    <col min="5" max="5" width="20.85546875" customWidth="1"/>
    <col min="6" max="6" width="1.42578125" customWidth="1"/>
    <col min="7" max="7" width="5.85546875" customWidth="1"/>
    <col min="8" max="8" width="5.5703125" customWidth="1"/>
    <col min="9" max="9" width="5.85546875" customWidth="1"/>
    <col min="10" max="10" width="1.42578125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1.42578125" customWidth="1"/>
    <col min="19" max="19" width="6.140625" customWidth="1"/>
    <col min="20" max="20" width="6.42578125" customWidth="1"/>
    <col min="21" max="22" width="0.5703125" customWidth="1"/>
    <col min="23" max="24" width="1" customWidth="1"/>
    <col min="26" max="26" width="24.7109375" customWidth="1"/>
    <col min="27" max="27" width="21" customWidth="1"/>
    <col min="28" max="28" width="12.140625" customWidth="1"/>
    <col min="29" max="29" width="10.42578125" customWidth="1"/>
    <col min="30" max="30" width="11.28515625" customWidth="1"/>
    <col min="31" max="31" width="10.140625" customWidth="1"/>
    <col min="35" max="35" width="14.28515625" customWidth="1"/>
  </cols>
  <sheetData>
    <row r="1" spans="1:35" ht="18.75">
      <c r="B1" s="1"/>
      <c r="H1" s="40" t="s">
        <v>63</v>
      </c>
      <c r="I1" s="1"/>
      <c r="M1" s="1"/>
      <c r="Q1" s="1"/>
      <c r="S1" s="1"/>
      <c r="T1" s="1"/>
      <c r="U1" s="1"/>
      <c r="AD1" s="40" t="s">
        <v>69</v>
      </c>
    </row>
    <row r="2" spans="1:35" ht="18.75">
      <c r="B2" s="1"/>
      <c r="C2" s="29" t="s">
        <v>130</v>
      </c>
      <c r="E2" s="9" t="s">
        <v>15</v>
      </c>
      <c r="G2" s="25"/>
      <c r="H2" s="9"/>
      <c r="I2" s="25"/>
      <c r="J2" s="25"/>
      <c r="K2" s="25"/>
      <c r="L2" s="25"/>
      <c r="M2" s="25"/>
      <c r="N2" s="25"/>
      <c r="O2" s="25"/>
      <c r="P2" s="25"/>
      <c r="Q2" s="24"/>
      <c r="R2" s="25"/>
      <c r="S2" s="1"/>
      <c r="T2" s="1"/>
      <c r="U2" s="1"/>
      <c r="AD2" s="40" t="s">
        <v>173</v>
      </c>
    </row>
    <row r="3" spans="1:35" ht="13.5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K3" s="25"/>
      <c r="M3" s="1"/>
      <c r="Q3" s="1"/>
      <c r="S3" s="1"/>
      <c r="T3" s="1"/>
      <c r="U3" s="1"/>
    </row>
    <row r="4" spans="1:35" ht="32.2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Y4" s="46" t="s">
        <v>70</v>
      </c>
      <c r="Z4" s="46" t="s">
        <v>71</v>
      </c>
      <c r="AA4" s="46" t="s">
        <v>72</v>
      </c>
      <c r="AB4" s="164" t="s">
        <v>73</v>
      </c>
      <c r="AC4" s="173"/>
      <c r="AD4" s="168" t="s">
        <v>75</v>
      </c>
      <c r="AE4" s="170"/>
      <c r="AF4" s="168" t="s">
        <v>77</v>
      </c>
      <c r="AG4" s="170"/>
      <c r="AH4" s="159" t="s">
        <v>79</v>
      </c>
      <c r="AI4" s="159" t="s">
        <v>80</v>
      </c>
    </row>
    <row r="5" spans="1:35" ht="16.5" customHeight="1" thickBot="1">
      <c r="A5" s="22">
        <f>COUNT(A7:A12)</f>
        <v>6</v>
      </c>
      <c r="B5" s="1"/>
      <c r="G5" s="157" t="s">
        <v>0</v>
      </c>
      <c r="H5" s="158"/>
      <c r="I5" s="10">
        <f>A5-(COUNTIF(H7:H12,"нс"))</f>
        <v>5</v>
      </c>
      <c r="K5" s="157" t="s">
        <v>0</v>
      </c>
      <c r="L5" s="158"/>
      <c r="M5" s="10">
        <f>A5-(COUNTIF(L7:L12,"нс"))</f>
        <v>5</v>
      </c>
      <c r="O5" s="157" t="s">
        <v>0</v>
      </c>
      <c r="P5" s="158"/>
      <c r="Q5" s="10">
        <f>A5-(COUNTIF(P7:P12,"нс"))</f>
        <v>5</v>
      </c>
      <c r="S5" s="149" t="s">
        <v>8</v>
      </c>
      <c r="T5" s="172"/>
      <c r="U5" s="1"/>
      <c r="Y5" s="53"/>
      <c r="Z5" s="53"/>
      <c r="AA5" s="53"/>
      <c r="AB5" s="166" t="s">
        <v>74</v>
      </c>
      <c r="AC5" s="171"/>
      <c r="AD5" s="166" t="s">
        <v>76</v>
      </c>
      <c r="AE5" s="171"/>
      <c r="AF5" s="166" t="s">
        <v>78</v>
      </c>
      <c r="AG5" s="171"/>
      <c r="AH5" s="160"/>
      <c r="AI5" s="160"/>
    </row>
    <row r="6" spans="1:35" ht="69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2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18" t="s">
        <v>7</v>
      </c>
      <c r="T6" s="21" t="s">
        <v>2</v>
      </c>
      <c r="U6" s="19" t="s">
        <v>9</v>
      </c>
      <c r="V6" s="11"/>
      <c r="Y6" s="54"/>
      <c r="Z6" s="54"/>
      <c r="AA6" s="54"/>
      <c r="AB6" s="47" t="s">
        <v>81</v>
      </c>
      <c r="AC6" s="47" t="s">
        <v>82</v>
      </c>
      <c r="AD6" s="48" t="s">
        <v>81</v>
      </c>
      <c r="AE6" s="48" t="s">
        <v>82</v>
      </c>
      <c r="AF6" s="48" t="s">
        <v>81</v>
      </c>
      <c r="AG6" s="48" t="s">
        <v>82</v>
      </c>
      <c r="AH6" s="161"/>
      <c r="AI6" s="161"/>
    </row>
    <row r="7" spans="1:35" ht="32.25" thickBot="1">
      <c r="A7" s="6">
        <f>SUM(A6,1)</f>
        <v>1</v>
      </c>
      <c r="B7" s="7">
        <v>9</v>
      </c>
      <c r="C7" s="66" t="s">
        <v>131</v>
      </c>
      <c r="D7" s="76"/>
      <c r="E7" s="68" t="s">
        <v>209</v>
      </c>
      <c r="G7" s="125">
        <v>1</v>
      </c>
      <c r="H7" s="125"/>
      <c r="I7" s="126">
        <f t="shared" ref="I7:I12" si="0">IF(H7="нс",0,IF(H7="сх",0,IF(H7="дк",0,IF(G7=1,$I$5+1,$I$5-G7+1))))</f>
        <v>6</v>
      </c>
      <c r="J7" s="11"/>
      <c r="K7" s="127">
        <v>3</v>
      </c>
      <c r="L7" s="125"/>
      <c r="M7" s="126">
        <f t="shared" ref="M7:M12" si="1">IF(L7="нс",0,IF(L7="сх",0,IF(L7="дк",0,IF(K7=1,$M$5+1,$M$5-K7+1))))</f>
        <v>3</v>
      </c>
      <c r="N7" s="11"/>
      <c r="O7" s="127">
        <v>1</v>
      </c>
      <c r="P7" s="125"/>
      <c r="Q7" s="126">
        <f t="shared" ref="Q7:Q12" si="2">IF(P7="нс",0,IF(P7="сх",0,IF(P7="дк",0,IF(O7=1,$Q$5+1,$Q$5-O7+1))))</f>
        <v>6</v>
      </c>
      <c r="R7" s="11"/>
      <c r="S7" s="134">
        <v>1</v>
      </c>
      <c r="T7" s="128">
        <f>IF(OR(H7="дк",L7="дк",P7="дк")=TRUE,"Man",(I7+M7+Q7-U7))</f>
        <v>12</v>
      </c>
      <c r="U7" s="20">
        <f>IF(OR(H7="дк",L7="дк",P7="дк")=TRUE,"Man",MIN(I7,M7,Q7))</f>
        <v>3</v>
      </c>
      <c r="Y7" s="50">
        <v>1</v>
      </c>
      <c r="Z7" s="64" t="s">
        <v>53</v>
      </c>
      <c r="AA7" s="72" t="s">
        <v>95</v>
      </c>
      <c r="AB7" s="56">
        <v>8</v>
      </c>
      <c r="AC7" s="56">
        <v>1</v>
      </c>
      <c r="AD7" s="56">
        <v>8</v>
      </c>
      <c r="AE7" s="56">
        <v>1</v>
      </c>
      <c r="AF7" s="56">
        <v>8</v>
      </c>
      <c r="AG7" s="56">
        <v>3</v>
      </c>
      <c r="AH7" s="94">
        <f t="shared" ref="AH7:AH13" si="3">SUM(AB7,AD7,AF7)</f>
        <v>24</v>
      </c>
      <c r="AI7" s="94">
        <v>1</v>
      </c>
    </row>
    <row r="8" spans="1:35" ht="21" thickBot="1">
      <c r="A8" s="4">
        <f>SUM(A7,1)</f>
        <v>2</v>
      </c>
      <c r="B8" s="3">
        <v>47</v>
      </c>
      <c r="C8" s="65" t="s">
        <v>167</v>
      </c>
      <c r="D8" s="77"/>
      <c r="E8" s="68" t="s">
        <v>91</v>
      </c>
      <c r="G8" s="129">
        <v>2</v>
      </c>
      <c r="H8" s="129"/>
      <c r="I8" s="126">
        <f t="shared" si="0"/>
        <v>4</v>
      </c>
      <c r="J8" s="11"/>
      <c r="K8" s="130">
        <v>2</v>
      </c>
      <c r="L8" s="129"/>
      <c r="M8" s="126">
        <f t="shared" si="1"/>
        <v>4</v>
      </c>
      <c r="N8" s="11"/>
      <c r="O8" s="130">
        <v>2</v>
      </c>
      <c r="P8" s="129"/>
      <c r="Q8" s="126">
        <f t="shared" si="2"/>
        <v>4</v>
      </c>
      <c r="R8" s="11"/>
      <c r="S8" s="131">
        <v>2</v>
      </c>
      <c r="T8" s="128">
        <f>IF(OR(H8="дк",L8="дк",P8="дк")=TRUE,"Man",(I8+M8+Q8-U8))</f>
        <v>8</v>
      </c>
      <c r="U8" s="20">
        <f>IF(OR(H8="дк",L8="дк",P8="дк")=TRUE,"Man",MIN(I8,M8,Q8))</f>
        <v>4</v>
      </c>
      <c r="Y8" s="50">
        <f>SUM(Y7,1)</f>
        <v>2</v>
      </c>
      <c r="Z8" s="66" t="s">
        <v>131</v>
      </c>
      <c r="AA8" s="68" t="s">
        <v>209</v>
      </c>
      <c r="AB8" s="51">
        <v>4</v>
      </c>
      <c r="AC8" s="51">
        <v>3</v>
      </c>
      <c r="AD8" s="51">
        <v>0</v>
      </c>
      <c r="AE8" s="51" t="s">
        <v>88</v>
      </c>
      <c r="AF8" s="51">
        <v>12</v>
      </c>
      <c r="AG8" s="51">
        <v>1</v>
      </c>
      <c r="AH8" s="94">
        <f t="shared" si="3"/>
        <v>16</v>
      </c>
      <c r="AI8" s="94">
        <v>2</v>
      </c>
    </row>
    <row r="9" spans="1:35" ht="32.25" thickBot="1">
      <c r="A9" s="4">
        <f t="shared" ref="A9:A12" si="4">SUM(A8,1)</f>
        <v>3</v>
      </c>
      <c r="B9" s="3">
        <v>70</v>
      </c>
      <c r="C9" s="66" t="s">
        <v>53</v>
      </c>
      <c r="D9" s="77"/>
      <c r="E9" s="68" t="s">
        <v>95</v>
      </c>
      <c r="G9" s="129">
        <v>4</v>
      </c>
      <c r="H9" s="129"/>
      <c r="I9" s="126">
        <f t="shared" si="0"/>
        <v>2</v>
      </c>
      <c r="J9" s="11"/>
      <c r="K9" s="129">
        <v>1</v>
      </c>
      <c r="L9" s="129"/>
      <c r="M9" s="126">
        <f t="shared" si="1"/>
        <v>6</v>
      </c>
      <c r="N9" s="11"/>
      <c r="O9" s="130">
        <v>5</v>
      </c>
      <c r="P9" s="129"/>
      <c r="Q9" s="126">
        <f t="shared" si="2"/>
        <v>1</v>
      </c>
      <c r="R9" s="11"/>
      <c r="S9" s="131">
        <v>3</v>
      </c>
      <c r="T9" s="128">
        <f>IF(OR(H9="дк",L9="дк",P9="дк")=TRUE,"Man",(I9+M9+Q9-U9))</f>
        <v>8</v>
      </c>
      <c r="U9" s="20">
        <f>IF(OR(H9="дк",L9="дк",P9="дк")=TRUE,"Man",MIN(I9,M9,Q9))</f>
        <v>1</v>
      </c>
      <c r="Y9" s="50">
        <f t="shared" ref="Y9:Y13" si="5">SUM(Y8,1)</f>
        <v>3</v>
      </c>
      <c r="Z9" s="66" t="s">
        <v>134</v>
      </c>
      <c r="AA9" s="68" t="s">
        <v>91</v>
      </c>
      <c r="AB9" s="51">
        <v>0</v>
      </c>
      <c r="AC9" s="51" t="s">
        <v>88</v>
      </c>
      <c r="AD9" s="51">
        <v>5</v>
      </c>
      <c r="AE9" s="51">
        <v>2</v>
      </c>
      <c r="AF9" s="51">
        <v>5</v>
      </c>
      <c r="AG9" s="51">
        <v>4</v>
      </c>
      <c r="AH9" s="94">
        <f t="shared" si="3"/>
        <v>10</v>
      </c>
      <c r="AI9" s="94">
        <v>3</v>
      </c>
    </row>
    <row r="10" spans="1:35" ht="21" thickBot="1">
      <c r="A10" s="4">
        <f t="shared" si="4"/>
        <v>4</v>
      </c>
      <c r="B10" s="3">
        <v>19</v>
      </c>
      <c r="C10" s="63" t="s">
        <v>134</v>
      </c>
      <c r="D10" s="23"/>
      <c r="E10" s="68" t="s">
        <v>91</v>
      </c>
      <c r="G10" s="129" t="s">
        <v>62</v>
      </c>
      <c r="H10" s="129" t="s">
        <v>62</v>
      </c>
      <c r="I10" s="126">
        <f t="shared" si="0"/>
        <v>0</v>
      </c>
      <c r="J10" s="11"/>
      <c r="K10" s="130">
        <v>4</v>
      </c>
      <c r="L10" s="129"/>
      <c r="M10" s="132">
        <f t="shared" si="1"/>
        <v>2</v>
      </c>
      <c r="N10" s="11"/>
      <c r="O10" s="130">
        <v>3</v>
      </c>
      <c r="P10" s="129"/>
      <c r="Q10" s="132">
        <f t="shared" si="2"/>
        <v>3</v>
      </c>
      <c r="R10" s="11"/>
      <c r="S10" s="131">
        <v>4</v>
      </c>
      <c r="T10" s="128">
        <v>5</v>
      </c>
      <c r="U10" s="20">
        <f>IF(OR(H10="дк",L10="дк",P10="дк")=TRUE,"Man",MIN(I10,M10,Q10))</f>
        <v>0</v>
      </c>
      <c r="Y10" s="50">
        <f t="shared" si="5"/>
        <v>4</v>
      </c>
      <c r="Z10" s="65" t="s">
        <v>167</v>
      </c>
      <c r="AA10" s="68" t="s">
        <v>91</v>
      </c>
      <c r="AB10" s="51">
        <v>0</v>
      </c>
      <c r="AC10" s="51" t="s">
        <v>88</v>
      </c>
      <c r="AD10" s="51">
        <v>0</v>
      </c>
      <c r="AE10" s="51" t="s">
        <v>88</v>
      </c>
      <c r="AF10" s="51">
        <v>8</v>
      </c>
      <c r="AG10" s="51">
        <v>2</v>
      </c>
      <c r="AH10" s="94">
        <f t="shared" si="3"/>
        <v>8</v>
      </c>
      <c r="AI10" s="94">
        <v>4</v>
      </c>
    </row>
    <row r="11" spans="1:35" ht="26.25" thickBot="1">
      <c r="A11" s="4">
        <f t="shared" si="4"/>
        <v>5</v>
      </c>
      <c r="B11" s="3">
        <v>31</v>
      </c>
      <c r="C11" s="45" t="s">
        <v>168</v>
      </c>
      <c r="D11" s="77"/>
      <c r="E11" s="68" t="s">
        <v>213</v>
      </c>
      <c r="G11" s="129">
        <v>3</v>
      </c>
      <c r="H11" s="129"/>
      <c r="I11" s="126">
        <f t="shared" si="0"/>
        <v>3</v>
      </c>
      <c r="J11" s="11"/>
      <c r="K11" s="130">
        <v>5</v>
      </c>
      <c r="L11" s="129"/>
      <c r="M11" s="126">
        <f t="shared" si="1"/>
        <v>1</v>
      </c>
      <c r="N11" s="11"/>
      <c r="O11" s="130">
        <v>4</v>
      </c>
      <c r="P11" s="129"/>
      <c r="Q11" s="126">
        <f t="shared" si="2"/>
        <v>2</v>
      </c>
      <c r="R11" s="11"/>
      <c r="S11" s="131">
        <v>5</v>
      </c>
      <c r="T11" s="128">
        <f>IF(OR(H11="дк",L11="дк",P11="дк")=TRUE,"Man",(I11+M11+Q11-U11))</f>
        <v>5</v>
      </c>
      <c r="U11" s="20">
        <f>IF(OR(H11="дк",L11="дк",P11="дк")=TRUE,"Man",MIN(I11,M11,Q11))</f>
        <v>1</v>
      </c>
      <c r="Y11" s="50">
        <f t="shared" si="5"/>
        <v>5</v>
      </c>
      <c r="Z11" s="66" t="s">
        <v>57</v>
      </c>
      <c r="AA11" s="68" t="s">
        <v>85</v>
      </c>
      <c r="AB11" s="51">
        <v>8</v>
      </c>
      <c r="AC11" s="51">
        <v>2</v>
      </c>
      <c r="AD11" s="51">
        <v>0</v>
      </c>
      <c r="AE11" s="51" t="s">
        <v>88</v>
      </c>
      <c r="AF11" s="51">
        <v>0</v>
      </c>
      <c r="AG11" s="51" t="s">
        <v>88</v>
      </c>
      <c r="AH11" s="94">
        <f t="shared" si="3"/>
        <v>8</v>
      </c>
      <c r="AI11" s="94">
        <v>5</v>
      </c>
    </row>
    <row r="12" spans="1:35" ht="26.25" thickBot="1">
      <c r="A12" s="4">
        <f t="shared" si="4"/>
        <v>6</v>
      </c>
      <c r="B12" s="3">
        <v>25</v>
      </c>
      <c r="C12" s="67" t="s">
        <v>132</v>
      </c>
      <c r="D12" s="77"/>
      <c r="E12" s="68" t="s">
        <v>133</v>
      </c>
      <c r="G12" s="129" t="s">
        <v>61</v>
      </c>
      <c r="H12" s="129" t="s">
        <v>61</v>
      </c>
      <c r="I12" s="126">
        <f t="shared" si="0"/>
        <v>0</v>
      </c>
      <c r="J12" s="11"/>
      <c r="K12" s="130" t="s">
        <v>61</v>
      </c>
      <c r="L12" s="129" t="s">
        <v>61</v>
      </c>
      <c r="M12" s="126">
        <f t="shared" si="1"/>
        <v>0</v>
      </c>
      <c r="N12" s="11"/>
      <c r="O12" s="130" t="s">
        <v>61</v>
      </c>
      <c r="P12" s="129" t="s">
        <v>61</v>
      </c>
      <c r="Q12" s="126">
        <f t="shared" si="2"/>
        <v>0</v>
      </c>
      <c r="R12" s="11"/>
      <c r="S12" s="133" t="s">
        <v>88</v>
      </c>
      <c r="T12" s="128">
        <f>IF(OR(H12="дк",L12="дк",P12="дк")=TRUE,"Man",(I12+M12+Q12-U12))</f>
        <v>0</v>
      </c>
      <c r="U12" s="93"/>
      <c r="Y12" s="50">
        <f t="shared" si="5"/>
        <v>6</v>
      </c>
      <c r="Z12" s="45" t="s">
        <v>168</v>
      </c>
      <c r="AA12" s="68" t="s">
        <v>213</v>
      </c>
      <c r="AB12" s="51">
        <v>0</v>
      </c>
      <c r="AC12" s="51" t="s">
        <v>88</v>
      </c>
      <c r="AD12" s="51">
        <v>0</v>
      </c>
      <c r="AE12" s="51" t="s">
        <v>88</v>
      </c>
      <c r="AF12" s="51">
        <v>5</v>
      </c>
      <c r="AG12" s="51">
        <v>5</v>
      </c>
      <c r="AH12" s="94">
        <f t="shared" si="3"/>
        <v>5</v>
      </c>
      <c r="AI12" s="94">
        <v>6</v>
      </c>
    </row>
    <row r="13" spans="1:35" ht="21" thickBot="1">
      <c r="A13" s="1"/>
      <c r="B13" s="1"/>
      <c r="C13" s="101"/>
      <c r="D13" s="102"/>
      <c r="E13" s="91"/>
      <c r="G13" s="1"/>
      <c r="H13" s="1"/>
      <c r="I13" s="9"/>
      <c r="K13" s="1"/>
      <c r="L13" s="1"/>
      <c r="M13" s="9"/>
      <c r="O13" s="1"/>
      <c r="P13" s="1"/>
      <c r="Q13" s="9"/>
      <c r="S13" s="92"/>
      <c r="T13" s="92"/>
      <c r="U13" s="1">
        <f>IF(OR(H13="дк",L13="дк",P13="дк")=TRUE,"Man",MIN(I13,M13,Q13))</f>
        <v>0</v>
      </c>
      <c r="Y13" s="50">
        <f t="shared" si="5"/>
        <v>7</v>
      </c>
      <c r="Z13" s="86" t="s">
        <v>132</v>
      </c>
      <c r="AA13" s="70" t="s">
        <v>133</v>
      </c>
      <c r="AB13" s="51">
        <v>2</v>
      </c>
      <c r="AC13" s="51">
        <v>4</v>
      </c>
      <c r="AD13" s="51">
        <v>2</v>
      </c>
      <c r="AE13" s="51">
        <v>3</v>
      </c>
      <c r="AF13" s="51">
        <v>0</v>
      </c>
      <c r="AG13" s="51">
        <v>0</v>
      </c>
      <c r="AH13" s="94">
        <f t="shared" si="3"/>
        <v>4</v>
      </c>
      <c r="AI13" s="94">
        <v>7</v>
      </c>
    </row>
    <row r="14" spans="1:35" ht="18.75">
      <c r="H14" s="40" t="s">
        <v>64</v>
      </c>
    </row>
    <row r="15" spans="1:35" ht="18.75">
      <c r="AC15" s="40" t="s">
        <v>64</v>
      </c>
    </row>
  </sheetData>
  <sortState ref="B7:T12">
    <sortCondition ref="S7:S12"/>
  </sortState>
  <mergeCells count="15">
    <mergeCell ref="AF4:AG4"/>
    <mergeCell ref="AH4:AH6"/>
    <mergeCell ref="AI4:AI6"/>
    <mergeCell ref="G5:H5"/>
    <mergeCell ref="K5:L5"/>
    <mergeCell ref="O5:P5"/>
    <mergeCell ref="S5:T5"/>
    <mergeCell ref="AB5:AC5"/>
    <mergeCell ref="AD5:AE5"/>
    <mergeCell ref="AF5:AG5"/>
    <mergeCell ref="G4:I4"/>
    <mergeCell ref="K4:M4"/>
    <mergeCell ref="O4:Q4"/>
    <mergeCell ref="AB4:AC4"/>
    <mergeCell ref="AD4:AE4"/>
  </mergeCells>
  <pageMargins left="0.16" right="0.53" top="0.74803149606299213" bottom="0.74803149606299213" header="0.36" footer="0.31496062992125984"/>
  <pageSetup paperSize="9" scale="94" orientation="landscape" r:id="rId1"/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3"/>
  <sheetViews>
    <sheetView view="pageBreakPreview" zoomScale="60" zoomScaleNormal="90" workbookViewId="0">
      <selection activeCell="S9" sqref="S9"/>
    </sheetView>
  </sheetViews>
  <sheetFormatPr defaultRowHeight="12.75"/>
  <cols>
    <col min="1" max="1" width="4.28515625" customWidth="1"/>
    <col min="2" max="2" width="5.42578125" customWidth="1"/>
    <col min="3" max="3" width="20.5703125" customWidth="1"/>
    <col min="4" max="4" width="7" customWidth="1"/>
    <col min="5" max="5" width="15" customWidth="1"/>
    <col min="6" max="6" width="1.42578125" hidden="1" customWidth="1"/>
    <col min="7" max="7" width="5.85546875" customWidth="1"/>
    <col min="8" max="8" width="5.5703125" customWidth="1"/>
    <col min="9" max="9" width="5.85546875" customWidth="1"/>
    <col min="10" max="10" width="1.42578125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1.42578125" customWidth="1"/>
    <col min="19" max="19" width="6.140625" customWidth="1"/>
    <col min="20" max="20" width="6.42578125" customWidth="1"/>
    <col min="21" max="21" width="9.5703125" customWidth="1"/>
    <col min="22" max="23" width="9.140625" hidden="1" customWidth="1"/>
    <col min="24" max="24" width="16.28515625" customWidth="1"/>
    <col min="26" max="26" width="24.7109375" customWidth="1"/>
    <col min="27" max="27" width="21" customWidth="1"/>
    <col min="28" max="28" width="12.140625" customWidth="1"/>
    <col min="29" max="29" width="10.42578125" customWidth="1"/>
    <col min="30" max="30" width="11.28515625" customWidth="1"/>
    <col min="31" max="31" width="10.140625" customWidth="1"/>
    <col min="35" max="35" width="14.28515625" customWidth="1"/>
  </cols>
  <sheetData>
    <row r="1" spans="1:35" ht="18.75">
      <c r="B1" s="1"/>
      <c r="H1" s="40" t="s">
        <v>63</v>
      </c>
      <c r="I1" s="1"/>
      <c r="M1" s="1"/>
      <c r="Q1" s="1"/>
      <c r="S1" s="1"/>
      <c r="T1" s="1"/>
      <c r="U1" s="1"/>
      <c r="AD1" s="40" t="s">
        <v>69</v>
      </c>
    </row>
    <row r="2" spans="1:35" ht="18.75">
      <c r="B2" s="1"/>
      <c r="C2" s="29" t="s">
        <v>135</v>
      </c>
      <c r="E2" s="9" t="s">
        <v>15</v>
      </c>
      <c r="G2" s="25"/>
      <c r="H2" s="9"/>
      <c r="I2" s="25"/>
      <c r="J2" s="25"/>
      <c r="K2" s="25"/>
      <c r="L2" s="25"/>
      <c r="M2" s="25"/>
      <c r="N2" s="25"/>
      <c r="O2" s="25"/>
      <c r="P2" s="25"/>
      <c r="Q2" s="24"/>
      <c r="R2" s="25"/>
      <c r="S2" s="1"/>
      <c r="T2" s="1"/>
      <c r="U2" s="1"/>
      <c r="AD2" s="40" t="s">
        <v>174</v>
      </c>
    </row>
    <row r="3" spans="1:35" ht="13.5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K3" s="25"/>
      <c r="M3" s="1"/>
      <c r="Q3" s="1"/>
      <c r="S3" s="1"/>
      <c r="T3" s="1"/>
      <c r="U3" s="1"/>
    </row>
    <row r="4" spans="1:35" ht="32.2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Y4" s="46" t="s">
        <v>70</v>
      </c>
      <c r="Z4" s="46" t="s">
        <v>71</v>
      </c>
      <c r="AA4" s="46" t="s">
        <v>72</v>
      </c>
      <c r="AB4" s="164" t="s">
        <v>73</v>
      </c>
      <c r="AC4" s="173"/>
      <c r="AD4" s="168" t="s">
        <v>75</v>
      </c>
      <c r="AE4" s="170"/>
      <c r="AF4" s="168" t="s">
        <v>77</v>
      </c>
      <c r="AG4" s="170"/>
      <c r="AH4" s="159" t="s">
        <v>79</v>
      </c>
      <c r="AI4" s="159" t="s">
        <v>80</v>
      </c>
    </row>
    <row r="5" spans="1:35" ht="16.5" customHeight="1" thickBot="1">
      <c r="A5" s="22">
        <f>COUNT(A7:A11)</f>
        <v>5</v>
      </c>
      <c r="B5" s="1"/>
      <c r="G5" s="157" t="s">
        <v>0</v>
      </c>
      <c r="H5" s="158"/>
      <c r="I5" s="10">
        <f>A5-(COUNTIF(H7:H11,"нс"))</f>
        <v>5</v>
      </c>
      <c r="K5" s="157" t="s">
        <v>0</v>
      </c>
      <c r="L5" s="158"/>
      <c r="M5" s="10">
        <f>A5-(COUNTIF(L7:L11,"нс"))</f>
        <v>4</v>
      </c>
      <c r="O5" s="157" t="s">
        <v>0</v>
      </c>
      <c r="P5" s="158"/>
      <c r="Q5" s="10">
        <f>A5-(COUNTIF(P7:P11,"нс"))</f>
        <v>5</v>
      </c>
      <c r="S5" s="149" t="s">
        <v>8</v>
      </c>
      <c r="T5" s="172"/>
      <c r="U5" s="1"/>
      <c r="X5" s="106"/>
      <c r="Y5" s="53"/>
      <c r="Z5" s="53"/>
      <c r="AA5" s="53"/>
      <c r="AB5" s="166" t="s">
        <v>74</v>
      </c>
      <c r="AC5" s="171"/>
      <c r="AD5" s="166" t="s">
        <v>76</v>
      </c>
      <c r="AE5" s="171"/>
      <c r="AF5" s="166" t="s">
        <v>78</v>
      </c>
      <c r="AG5" s="171"/>
      <c r="AH5" s="160"/>
      <c r="AI5" s="160"/>
    </row>
    <row r="6" spans="1:35" ht="45.75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2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18" t="s">
        <v>7</v>
      </c>
      <c r="T6" s="21" t="s">
        <v>2</v>
      </c>
      <c r="U6" s="19" t="s">
        <v>9</v>
      </c>
      <c r="V6" s="11"/>
      <c r="Y6" s="54"/>
      <c r="Z6" s="54"/>
      <c r="AA6" s="54"/>
      <c r="AB6" s="47" t="s">
        <v>81</v>
      </c>
      <c r="AC6" s="47" t="s">
        <v>82</v>
      </c>
      <c r="AD6" s="48" t="s">
        <v>81</v>
      </c>
      <c r="AE6" s="48" t="s">
        <v>82</v>
      </c>
      <c r="AF6" s="48" t="s">
        <v>81</v>
      </c>
      <c r="AG6" s="48" t="s">
        <v>82</v>
      </c>
      <c r="AH6" s="161"/>
      <c r="AI6" s="161"/>
    </row>
    <row r="7" spans="1:35" ht="26.25" thickBot="1">
      <c r="A7" s="6">
        <v>1</v>
      </c>
      <c r="B7" s="7">
        <v>55</v>
      </c>
      <c r="C7" s="64" t="s">
        <v>136</v>
      </c>
      <c r="D7" s="76"/>
      <c r="E7" s="72" t="s">
        <v>103</v>
      </c>
      <c r="G7" s="7">
        <v>1</v>
      </c>
      <c r="H7" s="7"/>
      <c r="I7" s="8">
        <f>IF(H7="нс",0,IF(H7="сх",0,IF(H7="дк",0,IF(G7=1,$I$5+1,$I$5-G7+1))))</f>
        <v>6</v>
      </c>
      <c r="K7" s="6">
        <v>1</v>
      </c>
      <c r="L7" s="7"/>
      <c r="M7" s="8">
        <f>IF(L7="нс",0,IF(L7="сх",0,IF(L7="дк",0,IF(K7=1,$M$5+1,$M$5-K7+1))))</f>
        <v>5</v>
      </c>
      <c r="O7" s="6">
        <v>4</v>
      </c>
      <c r="P7" s="7"/>
      <c r="Q7" s="8">
        <f>IF(P7="нс",0,IF(P7="сх",0,IF(P7="дк",0,IF(O7=1,$Q$5+1,$Q$5-O7+1))))</f>
        <v>2</v>
      </c>
      <c r="S7" s="42">
        <v>1</v>
      </c>
      <c r="T7" s="43">
        <f>IF(OR(H7="дк",L7="дк",P7="дк")=TRUE,"Man",(I7+M7+Q7-U7))</f>
        <v>11</v>
      </c>
      <c r="U7" s="20">
        <f>IF(OR(H7="дк",L7="дк",P7="дк")=TRUE,"Man",MIN(I7,M7,Q7))</f>
        <v>2</v>
      </c>
      <c r="Y7" s="50">
        <v>1</v>
      </c>
      <c r="Z7" s="64" t="s">
        <v>136</v>
      </c>
      <c r="AA7" s="72" t="s">
        <v>103</v>
      </c>
      <c r="AB7" s="56">
        <v>8</v>
      </c>
      <c r="AC7" s="56">
        <v>1</v>
      </c>
      <c r="AD7" s="56">
        <v>6</v>
      </c>
      <c r="AE7" s="56">
        <v>1</v>
      </c>
      <c r="AF7" s="51">
        <v>11</v>
      </c>
      <c r="AG7" s="51">
        <v>1</v>
      </c>
      <c r="AH7" s="94">
        <f>SUM(AB7,AD7,AF7)</f>
        <v>25</v>
      </c>
      <c r="AI7" s="94">
        <v>1</v>
      </c>
    </row>
    <row r="8" spans="1:35" ht="21" thickBot="1">
      <c r="A8" s="4">
        <f>SUM(A7,1)</f>
        <v>2</v>
      </c>
      <c r="B8" s="3">
        <v>19</v>
      </c>
      <c r="C8" s="66" t="s">
        <v>138</v>
      </c>
      <c r="D8" s="77"/>
      <c r="E8" s="68" t="s">
        <v>139</v>
      </c>
      <c r="G8" s="3">
        <v>4</v>
      </c>
      <c r="H8" s="3"/>
      <c r="I8" s="8">
        <f>IF(H8="нс",0,IF(H8="сх",0,IF(H8="дк",0,IF(G8=1,$I$5+1,$I$5-G8+1))))</f>
        <v>2</v>
      </c>
      <c r="K8" s="4">
        <v>2</v>
      </c>
      <c r="L8" s="3"/>
      <c r="M8" s="8">
        <f>IF(L8="нс",0,IF(L8="сх",0,IF(L8="дк",0,IF(K8=1,$M$5+1,$M$5-K8+1))))</f>
        <v>3</v>
      </c>
      <c r="O8" s="4">
        <v>1</v>
      </c>
      <c r="P8" s="3"/>
      <c r="Q8" s="8">
        <f>IF(P8="нс",0,IF(P8="сх",0,IF(P8="дк",0,IF(O8=1,$Q$5+1,$Q$5-O8+1))))</f>
        <v>6</v>
      </c>
      <c r="S8" s="44">
        <v>2</v>
      </c>
      <c r="T8" s="43">
        <f>IF(OR(H8="дк",L8="дк",P8="дк")=TRUE,"Man",(I8+M8+Q8-U8))</f>
        <v>9</v>
      </c>
      <c r="U8" s="20">
        <f>IF(OR(H8="дк",L8="дк",P8="дк")=TRUE,"Man",MIN(I8,M8,Q8))</f>
        <v>2</v>
      </c>
      <c r="Y8" s="50">
        <f>SUM(Y7,1)</f>
        <v>2</v>
      </c>
      <c r="Z8" s="66" t="s">
        <v>137</v>
      </c>
      <c r="AA8" s="68" t="s">
        <v>133</v>
      </c>
      <c r="AB8" s="51">
        <v>4</v>
      </c>
      <c r="AC8" s="51">
        <v>2</v>
      </c>
      <c r="AD8" s="51">
        <v>2</v>
      </c>
      <c r="AE8" s="51">
        <v>2</v>
      </c>
      <c r="AF8" s="51">
        <v>7</v>
      </c>
      <c r="AG8" s="51">
        <v>3</v>
      </c>
      <c r="AH8" s="94">
        <f>SUM(AB8,AD8,AF8)</f>
        <v>13</v>
      </c>
      <c r="AI8" s="94">
        <v>2</v>
      </c>
    </row>
    <row r="9" spans="1:35" ht="21" thickBot="1">
      <c r="A9" s="4">
        <f>SUM(A8,1)</f>
        <v>3</v>
      </c>
      <c r="B9" s="3">
        <v>5</v>
      </c>
      <c r="C9" s="104" t="s">
        <v>165</v>
      </c>
      <c r="D9" s="77"/>
      <c r="E9" s="70" t="s">
        <v>133</v>
      </c>
      <c r="G9" s="3">
        <v>3</v>
      </c>
      <c r="H9" s="3"/>
      <c r="I9" s="8">
        <f>IF(H9="нс",0,IF(H9="сх",0,IF(H9="дк",0,IF(G9=1,$I$5+1,$I$5-G9+1))))</f>
        <v>3</v>
      </c>
      <c r="K9" s="4">
        <v>3</v>
      </c>
      <c r="L9" s="3"/>
      <c r="M9" s="8">
        <f>IF(L9="нс",0,IF(L9="сх",0,IF(L9="дк",0,IF(K9=1,$M$5+1,$M$5-K9+1))))</f>
        <v>2</v>
      </c>
      <c r="O9" s="4">
        <v>2</v>
      </c>
      <c r="P9" s="3"/>
      <c r="Q9" s="8">
        <f>IF(P9="нс",0,IF(P9="сх",0,IF(P9="дк",0,IF(O9=1,$Q$5+1,$Q$5-O9+1))))</f>
        <v>4</v>
      </c>
      <c r="S9" s="44">
        <v>3</v>
      </c>
      <c r="T9" s="43">
        <f>IF(OR(H9="дк",L9="дк",P9="дк")=TRUE,"Man",(I9+M9+Q9-U9))</f>
        <v>7</v>
      </c>
      <c r="U9" s="20">
        <f>IF(OR(H9="дк",L9="дк",P9="дк")=TRUE,"Man",MIN(I9,M9,Q9))</f>
        <v>2</v>
      </c>
      <c r="Y9" s="50">
        <f>SUM(Y8,1)</f>
        <v>3</v>
      </c>
      <c r="Z9" s="66" t="s">
        <v>138</v>
      </c>
      <c r="AA9" s="68" t="s">
        <v>139</v>
      </c>
      <c r="AB9" s="51">
        <v>2</v>
      </c>
      <c r="AC9" s="51">
        <v>3</v>
      </c>
      <c r="AD9" s="51">
        <v>0</v>
      </c>
      <c r="AE9" s="51" t="s">
        <v>88</v>
      </c>
      <c r="AF9" s="51">
        <v>9</v>
      </c>
      <c r="AG9" s="51">
        <v>2</v>
      </c>
      <c r="AH9" s="94">
        <f>SUM(AB9,AD9,AF9)</f>
        <v>11</v>
      </c>
      <c r="AI9" s="94">
        <v>3</v>
      </c>
    </row>
    <row r="10" spans="1:35" ht="26.25" thickBot="1">
      <c r="A10" s="4">
        <f>SUM(A9,1)</f>
        <v>4</v>
      </c>
      <c r="B10" s="3">
        <v>47</v>
      </c>
      <c r="C10" s="45" t="s">
        <v>163</v>
      </c>
      <c r="D10" s="77"/>
      <c r="E10" s="70" t="s">
        <v>225</v>
      </c>
      <c r="G10" s="3">
        <v>2</v>
      </c>
      <c r="H10" s="3"/>
      <c r="I10" s="8">
        <f>IF(H10="нс",0,IF(H10="сх",0,IF(H10="дк",0,IF(G10=1,$I$5+1,$I$5-G10+1))))</f>
        <v>4</v>
      </c>
      <c r="K10" s="4" t="s">
        <v>61</v>
      </c>
      <c r="L10" s="3" t="s">
        <v>61</v>
      </c>
      <c r="M10" s="8">
        <f>IF(L10="нс",0,IF(L10="сх",0,IF(L10="дк",0,IF(K10=1,$M$5+1,$M$5-K10+1))))</f>
        <v>0</v>
      </c>
      <c r="O10" s="4">
        <v>5</v>
      </c>
      <c r="P10" s="3"/>
      <c r="Q10" s="8">
        <f>IF(P10="нс",0,IF(P10="сх",0,IF(P10="дк",0,IF(O10=1,$Q$5+1,$Q$5-O10+1))))</f>
        <v>1</v>
      </c>
      <c r="S10" s="44">
        <v>4</v>
      </c>
      <c r="T10" s="43">
        <f>IF(OR(H10="дк",L10="дк",P10="дк")=TRUE,"Man",(I10+M10+Q10-U10))</f>
        <v>5</v>
      </c>
      <c r="U10" s="20">
        <f>IF(OR(H10="дк",L10="дк",P10="дк")=TRUE,"Man",MIN(I10,M10,Q10))</f>
        <v>0</v>
      </c>
      <c r="X10" s="105"/>
      <c r="Y10" s="50">
        <f>SUM(Y9,1)</f>
        <v>4</v>
      </c>
      <c r="Z10" s="45" t="s">
        <v>163</v>
      </c>
      <c r="AA10" s="70" t="s">
        <v>212</v>
      </c>
      <c r="AB10" s="51">
        <v>0</v>
      </c>
      <c r="AC10" s="51" t="s">
        <v>88</v>
      </c>
      <c r="AD10" s="51">
        <v>0</v>
      </c>
      <c r="AE10" s="51" t="s">
        <v>88</v>
      </c>
      <c r="AF10" s="51">
        <v>5</v>
      </c>
      <c r="AG10" s="51">
        <v>4</v>
      </c>
      <c r="AH10" s="94">
        <f>SUM(AB10,AD10,AF10)</f>
        <v>5</v>
      </c>
      <c r="AI10" s="94">
        <v>4</v>
      </c>
    </row>
    <row r="11" spans="1:35" ht="26.25" thickBot="1">
      <c r="A11" s="4">
        <f>SUM(A10,1)</f>
        <v>5</v>
      </c>
      <c r="B11" s="3">
        <v>61</v>
      </c>
      <c r="C11" s="103" t="s">
        <v>164</v>
      </c>
      <c r="D11" s="77"/>
      <c r="E11" s="68" t="s">
        <v>197</v>
      </c>
      <c r="G11" s="3">
        <v>5</v>
      </c>
      <c r="H11" s="3"/>
      <c r="I11" s="8">
        <f>IF(H11="нс",0,IF(H11="сх",0,IF(H11="дк",0,IF(G11=1,$I$5+1,$I$5-G11+1))))</f>
        <v>1</v>
      </c>
      <c r="K11" s="4">
        <v>4</v>
      </c>
      <c r="L11" s="3"/>
      <c r="M11" s="8">
        <f>IF(L11="нс",0,IF(L11="сх",0,IF(L11="дк",0,IF(K11=1,$M$5+1,$M$5-K11+1))))</f>
        <v>1</v>
      </c>
      <c r="O11" s="4">
        <v>3</v>
      </c>
      <c r="P11" s="3"/>
      <c r="Q11" s="8">
        <f>IF(P11="нс",0,IF(P11="сх",0,IF(P11="дк",0,IF(O11=1,$Q$5+1,$Q$5-O11+1))))</f>
        <v>3</v>
      </c>
      <c r="S11" s="44">
        <v>5</v>
      </c>
      <c r="T11" s="43">
        <f>IF(OR(H11="дк",L11="дк",P11="дк")=TRUE,"Man",(I11+M11+Q11-U11))</f>
        <v>4</v>
      </c>
      <c r="U11" s="20">
        <f>IF(OR(H11="дк",L11="дк",P11="дк")=TRUE,"Man",MIN(I11,M11,Q11))</f>
        <v>1</v>
      </c>
      <c r="X11" s="105"/>
      <c r="Y11" s="50">
        <f>SUM(Y10,1)</f>
        <v>5</v>
      </c>
      <c r="Z11" s="71" t="s">
        <v>164</v>
      </c>
      <c r="AA11" s="70" t="s">
        <v>197</v>
      </c>
      <c r="AB11" s="51">
        <v>0</v>
      </c>
      <c r="AC11" s="51" t="s">
        <v>88</v>
      </c>
      <c r="AD11" s="51">
        <v>0</v>
      </c>
      <c r="AE11" s="51" t="s">
        <v>88</v>
      </c>
      <c r="AF11" s="51">
        <v>4</v>
      </c>
      <c r="AG11" s="51">
        <v>5</v>
      </c>
      <c r="AH11" s="94">
        <f>SUM(AB11,AD11,AF11)</f>
        <v>4</v>
      </c>
      <c r="AI11" s="94">
        <v>5</v>
      </c>
    </row>
    <row r="13" spans="1:35" ht="18.75">
      <c r="H13" s="40" t="s">
        <v>64</v>
      </c>
      <c r="AC13" s="40" t="s">
        <v>64</v>
      </c>
    </row>
  </sheetData>
  <sortState ref="Z7:AI11">
    <sortCondition descending="1" ref="AH7:AH11"/>
  </sortState>
  <mergeCells count="15">
    <mergeCell ref="AF4:AG4"/>
    <mergeCell ref="AH4:AH6"/>
    <mergeCell ref="AI4:AI6"/>
    <mergeCell ref="G5:H5"/>
    <mergeCell ref="K5:L5"/>
    <mergeCell ref="O5:P5"/>
    <mergeCell ref="S5:T5"/>
    <mergeCell ref="AB5:AC5"/>
    <mergeCell ref="AD5:AE5"/>
    <mergeCell ref="AF5:AG5"/>
    <mergeCell ref="G4:I4"/>
    <mergeCell ref="K4:M4"/>
    <mergeCell ref="O4:Q4"/>
    <mergeCell ref="AB4:AC4"/>
    <mergeCell ref="AD4:AE4"/>
  </mergeCells>
  <pageMargins left="0.16" right="0.15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6"/>
  <sheetViews>
    <sheetView view="pageBreakPreview" topLeftCell="B1" zoomScale="60" zoomScaleNormal="80" workbookViewId="0">
      <selection activeCell="AB13" sqref="AB13"/>
    </sheetView>
  </sheetViews>
  <sheetFormatPr defaultRowHeight="12.75"/>
  <cols>
    <col min="1" max="1" width="5.85546875" customWidth="1"/>
    <col min="2" max="2" width="5.42578125" customWidth="1"/>
    <col min="3" max="3" width="20.5703125" customWidth="1"/>
    <col min="4" max="4" width="7" customWidth="1"/>
    <col min="5" max="5" width="26.28515625" customWidth="1"/>
    <col min="6" max="6" width="1.42578125" customWidth="1"/>
    <col min="7" max="7" width="5.85546875" customWidth="1"/>
    <col min="8" max="8" width="5.5703125" customWidth="1"/>
    <col min="9" max="9" width="5.85546875" customWidth="1"/>
    <col min="10" max="10" width="1.42578125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1.42578125" customWidth="1"/>
    <col min="19" max="19" width="6.140625" customWidth="1"/>
    <col min="20" max="20" width="6.42578125" customWidth="1"/>
    <col min="21" max="21" width="9.7109375" customWidth="1"/>
    <col min="22" max="24" width="0" hidden="1" customWidth="1"/>
    <col min="26" max="26" width="24.7109375" customWidth="1"/>
    <col min="27" max="27" width="21" customWidth="1"/>
    <col min="28" max="28" width="12.140625" customWidth="1"/>
    <col min="29" max="29" width="10.42578125" customWidth="1"/>
    <col min="30" max="30" width="11.28515625" customWidth="1"/>
    <col min="31" max="31" width="10.140625" customWidth="1"/>
    <col min="35" max="35" width="14.28515625" customWidth="1"/>
  </cols>
  <sheetData>
    <row r="1" spans="1:35" ht="18.75">
      <c r="B1" s="1"/>
      <c r="H1" s="40" t="s">
        <v>63</v>
      </c>
      <c r="I1" s="1"/>
      <c r="M1" s="1"/>
      <c r="Q1" s="1"/>
      <c r="S1" s="1"/>
      <c r="T1" s="1"/>
      <c r="U1" s="1"/>
      <c r="AD1" s="40" t="s">
        <v>69</v>
      </c>
    </row>
    <row r="2" spans="1:35" ht="18.75">
      <c r="B2" s="1"/>
      <c r="C2" s="29" t="s">
        <v>114</v>
      </c>
      <c r="E2" s="9" t="s">
        <v>15</v>
      </c>
      <c r="G2" s="25"/>
      <c r="H2" s="9"/>
      <c r="I2" s="25"/>
      <c r="J2" s="25"/>
      <c r="K2" s="25"/>
      <c r="L2" s="25"/>
      <c r="M2" s="25"/>
      <c r="N2" s="25"/>
      <c r="O2" s="25"/>
      <c r="P2" s="25"/>
      <c r="Q2" s="24"/>
      <c r="R2" s="25"/>
      <c r="S2" s="1"/>
      <c r="T2" s="1"/>
      <c r="U2" s="1"/>
      <c r="AD2" s="40" t="s">
        <v>175</v>
      </c>
    </row>
    <row r="3" spans="1:35" ht="13.5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K3" s="25"/>
      <c r="M3" s="1"/>
      <c r="Q3" s="1"/>
      <c r="S3" s="1"/>
      <c r="T3" s="1"/>
      <c r="U3" s="1"/>
    </row>
    <row r="4" spans="1:35" ht="32.2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Y4" s="46" t="s">
        <v>70</v>
      </c>
      <c r="Z4" s="46" t="s">
        <v>71</v>
      </c>
      <c r="AA4" s="46" t="s">
        <v>72</v>
      </c>
      <c r="AB4" s="164" t="s">
        <v>73</v>
      </c>
      <c r="AC4" s="173"/>
      <c r="AD4" s="168" t="s">
        <v>75</v>
      </c>
      <c r="AE4" s="170"/>
      <c r="AF4" s="168" t="s">
        <v>77</v>
      </c>
      <c r="AG4" s="170"/>
      <c r="AH4" s="159" t="s">
        <v>79</v>
      </c>
      <c r="AI4" s="159" t="s">
        <v>80</v>
      </c>
    </row>
    <row r="5" spans="1:35" ht="16.5" customHeight="1" thickBot="1">
      <c r="A5" s="22">
        <f>COUNT(A7:A13)</f>
        <v>7</v>
      </c>
      <c r="B5" s="1"/>
      <c r="G5" s="157" t="s">
        <v>0</v>
      </c>
      <c r="H5" s="158"/>
      <c r="I5" s="10">
        <f>A5-(COUNTIF(H7:H13,"нс"))</f>
        <v>7</v>
      </c>
      <c r="K5" s="157" t="s">
        <v>0</v>
      </c>
      <c r="L5" s="158"/>
      <c r="M5" s="10">
        <f>A5-(COUNTIF(L7:L13,"нс"))</f>
        <v>6</v>
      </c>
      <c r="O5" s="157" t="s">
        <v>0</v>
      </c>
      <c r="P5" s="158"/>
      <c r="Q5" s="10">
        <f>A5-(COUNTIF(P7:P13,"нс"))</f>
        <v>7</v>
      </c>
      <c r="S5" s="149" t="s">
        <v>8</v>
      </c>
      <c r="T5" s="172"/>
      <c r="U5" s="1"/>
      <c r="Y5" s="53"/>
      <c r="Z5" s="53"/>
      <c r="AA5" s="53"/>
      <c r="AB5" s="166" t="s">
        <v>74</v>
      </c>
      <c r="AC5" s="171"/>
      <c r="AD5" s="166" t="s">
        <v>76</v>
      </c>
      <c r="AE5" s="171"/>
      <c r="AF5" s="166" t="s">
        <v>78</v>
      </c>
      <c r="AG5" s="171"/>
      <c r="AH5" s="160"/>
      <c r="AI5" s="160"/>
    </row>
    <row r="6" spans="1:35" ht="45.75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2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18" t="s">
        <v>7</v>
      </c>
      <c r="T6" s="21" t="s">
        <v>2</v>
      </c>
      <c r="U6" s="19" t="s">
        <v>9</v>
      </c>
      <c r="V6" s="11"/>
      <c r="Y6" s="54"/>
      <c r="Z6" s="54"/>
      <c r="AA6" s="54"/>
      <c r="AB6" s="47" t="s">
        <v>81</v>
      </c>
      <c r="AC6" s="47" t="s">
        <v>82</v>
      </c>
      <c r="AD6" s="48" t="s">
        <v>81</v>
      </c>
      <c r="AE6" s="48" t="s">
        <v>82</v>
      </c>
      <c r="AF6" s="48" t="s">
        <v>81</v>
      </c>
      <c r="AG6" s="48" t="s">
        <v>82</v>
      </c>
      <c r="AH6" s="161"/>
      <c r="AI6" s="161"/>
    </row>
    <row r="7" spans="1:35" ht="32.25" thickBot="1">
      <c r="A7" s="6">
        <v>1</v>
      </c>
      <c r="B7" s="7">
        <v>88</v>
      </c>
      <c r="C7" s="64" t="s">
        <v>140</v>
      </c>
      <c r="D7" s="30"/>
      <c r="E7" s="72" t="s">
        <v>141</v>
      </c>
      <c r="G7" s="7">
        <v>1</v>
      </c>
      <c r="H7" s="7"/>
      <c r="I7" s="8">
        <f t="shared" ref="I7:I13" si="0">IF(H7="нс",0,IF(H7="сх",0,IF(H7="дк",0,IF(G7=1,$I$5+1,$I$5-G7+1))))</f>
        <v>8</v>
      </c>
      <c r="K7" s="6">
        <v>1</v>
      </c>
      <c r="L7" s="7"/>
      <c r="M7" s="8">
        <f t="shared" ref="M7:M13" si="1">IF(L7="нс",0,IF(L7="сх",0,IF(L7="дк",0,IF(K7=1,$M$5+1,$M$5-K7+1))))</f>
        <v>7</v>
      </c>
      <c r="O7" s="6">
        <v>1</v>
      </c>
      <c r="P7" s="7"/>
      <c r="Q7" s="8">
        <f t="shared" ref="Q7:Q13" si="2">IF(P7="нс",0,IF(P7="сх",0,IF(P7="дк",0,IF(O7=1,$Q$5+1,$Q$5-O7+1))))</f>
        <v>8</v>
      </c>
      <c r="S7" s="83">
        <v>1</v>
      </c>
      <c r="T7" s="84">
        <f t="shared" ref="T7:T13" si="3">IF(OR(H7="дк",L7="дк",P7="дк")=TRUE,"Man",(I7+M7+Q7-U7))</f>
        <v>16</v>
      </c>
      <c r="U7" s="20">
        <f t="shared" ref="U7:U13" si="4">IF(OR(H7="дк",L7="дк",P7="дк")=TRUE,"Man",MIN(I7,M7,Q7))</f>
        <v>7</v>
      </c>
      <c r="Y7" s="50">
        <v>1</v>
      </c>
      <c r="Z7" s="64" t="s">
        <v>140</v>
      </c>
      <c r="AA7" s="72" t="s">
        <v>141</v>
      </c>
      <c r="AB7" s="56">
        <v>10</v>
      </c>
      <c r="AC7" s="56">
        <v>1</v>
      </c>
      <c r="AD7" s="56">
        <v>10</v>
      </c>
      <c r="AE7" s="56">
        <v>1</v>
      </c>
      <c r="AF7" s="51">
        <v>16</v>
      </c>
      <c r="AG7" s="51">
        <v>1</v>
      </c>
      <c r="AH7" s="87">
        <f t="shared" ref="AH7:AH14" si="5">SUM(AB7,AD7,AF7)</f>
        <v>36</v>
      </c>
      <c r="AI7" s="87">
        <v>1</v>
      </c>
    </row>
    <row r="8" spans="1:35" ht="37.5" customHeight="1" thickBot="1">
      <c r="A8" s="4">
        <f t="shared" ref="A8:A13" si="6">SUM(A7,1)</f>
        <v>2</v>
      </c>
      <c r="B8" s="3">
        <v>25</v>
      </c>
      <c r="C8" s="65" t="s">
        <v>153</v>
      </c>
      <c r="D8" s="23"/>
      <c r="E8" s="74" t="s">
        <v>133</v>
      </c>
      <c r="G8" s="3">
        <v>2</v>
      </c>
      <c r="H8" s="3"/>
      <c r="I8" s="8">
        <f t="shared" si="0"/>
        <v>6</v>
      </c>
      <c r="K8" s="4">
        <v>2</v>
      </c>
      <c r="L8" s="3"/>
      <c r="M8" s="8">
        <f t="shared" si="1"/>
        <v>5</v>
      </c>
      <c r="O8" s="4">
        <v>2</v>
      </c>
      <c r="P8" s="3"/>
      <c r="Q8" s="8">
        <f t="shared" si="2"/>
        <v>6</v>
      </c>
      <c r="S8" s="85">
        <v>2</v>
      </c>
      <c r="T8" s="84">
        <f t="shared" si="3"/>
        <v>12</v>
      </c>
      <c r="U8" s="20">
        <f t="shared" si="4"/>
        <v>5</v>
      </c>
      <c r="Y8" s="50">
        <f t="shared" ref="Y8:Y14" si="7">SUM(Y7,1)</f>
        <v>2</v>
      </c>
      <c r="Z8" s="66" t="s">
        <v>144</v>
      </c>
      <c r="AA8" s="68" t="s">
        <v>102</v>
      </c>
      <c r="AB8" s="51">
        <v>4</v>
      </c>
      <c r="AC8" s="51">
        <v>3</v>
      </c>
      <c r="AD8" s="51">
        <v>4</v>
      </c>
      <c r="AE8" s="51">
        <v>3</v>
      </c>
      <c r="AF8" s="51">
        <v>10</v>
      </c>
      <c r="AG8" s="51">
        <v>3</v>
      </c>
      <c r="AH8" s="87">
        <f t="shared" si="5"/>
        <v>18</v>
      </c>
      <c r="AI8" s="87">
        <v>2</v>
      </c>
    </row>
    <row r="9" spans="1:35" ht="32.25" thickBot="1">
      <c r="A9" s="4">
        <f t="shared" si="6"/>
        <v>3</v>
      </c>
      <c r="B9" s="3">
        <v>97</v>
      </c>
      <c r="C9" s="66" t="s">
        <v>144</v>
      </c>
      <c r="D9" s="23"/>
      <c r="E9" s="68" t="s">
        <v>102</v>
      </c>
      <c r="G9" s="3">
        <v>3</v>
      </c>
      <c r="H9" s="3"/>
      <c r="I9" s="8">
        <f t="shared" si="0"/>
        <v>5</v>
      </c>
      <c r="K9" s="4">
        <v>3</v>
      </c>
      <c r="L9" s="3"/>
      <c r="M9" s="8">
        <f t="shared" si="1"/>
        <v>4</v>
      </c>
      <c r="O9" s="4">
        <v>3</v>
      </c>
      <c r="P9" s="3"/>
      <c r="Q9" s="8">
        <f t="shared" si="2"/>
        <v>5</v>
      </c>
      <c r="S9" s="85">
        <v>3</v>
      </c>
      <c r="T9" s="84">
        <f t="shared" si="3"/>
        <v>10</v>
      </c>
      <c r="U9" s="20">
        <f t="shared" si="4"/>
        <v>4</v>
      </c>
      <c r="Y9" s="50">
        <f t="shared" si="7"/>
        <v>3</v>
      </c>
      <c r="Z9" s="66" t="s">
        <v>142</v>
      </c>
      <c r="AA9" s="68" t="s">
        <v>143</v>
      </c>
      <c r="AB9" s="51">
        <v>6</v>
      </c>
      <c r="AC9" s="51">
        <v>2</v>
      </c>
      <c r="AD9" s="51">
        <v>6</v>
      </c>
      <c r="AE9" s="51">
        <v>2</v>
      </c>
      <c r="AF9" s="51">
        <v>3</v>
      </c>
      <c r="AG9" s="51">
        <v>6</v>
      </c>
      <c r="AH9" s="87">
        <f t="shared" si="5"/>
        <v>15</v>
      </c>
      <c r="AI9" s="87">
        <v>3</v>
      </c>
    </row>
    <row r="10" spans="1:35" ht="23.25" thickBot="1">
      <c r="A10" s="4">
        <f t="shared" si="6"/>
        <v>4</v>
      </c>
      <c r="B10" s="3">
        <v>76</v>
      </c>
      <c r="C10" s="45" t="s">
        <v>154</v>
      </c>
      <c r="D10" s="23"/>
      <c r="E10" s="70" t="s">
        <v>214</v>
      </c>
      <c r="G10" s="3">
        <v>4</v>
      </c>
      <c r="H10" s="3"/>
      <c r="I10" s="8">
        <f t="shared" si="0"/>
        <v>4</v>
      </c>
      <c r="K10" s="4">
        <v>4</v>
      </c>
      <c r="L10" s="3"/>
      <c r="M10" s="8">
        <f t="shared" si="1"/>
        <v>3</v>
      </c>
      <c r="O10" s="4">
        <v>4</v>
      </c>
      <c r="P10" s="3"/>
      <c r="Q10" s="8">
        <f t="shared" si="2"/>
        <v>4</v>
      </c>
      <c r="S10" s="85">
        <v>4</v>
      </c>
      <c r="T10" s="84">
        <f t="shared" si="3"/>
        <v>8</v>
      </c>
      <c r="U10" s="20">
        <f t="shared" si="4"/>
        <v>3</v>
      </c>
      <c r="Y10" s="50">
        <f t="shared" si="7"/>
        <v>4</v>
      </c>
      <c r="Z10" s="65" t="s">
        <v>153</v>
      </c>
      <c r="AA10" s="74" t="s">
        <v>133</v>
      </c>
      <c r="AB10" s="51">
        <v>0</v>
      </c>
      <c r="AC10" s="51" t="s">
        <v>88</v>
      </c>
      <c r="AD10" s="51">
        <v>0</v>
      </c>
      <c r="AE10" s="51" t="s">
        <v>88</v>
      </c>
      <c r="AF10" s="51">
        <v>12</v>
      </c>
      <c r="AG10" s="51">
        <v>2</v>
      </c>
      <c r="AH10" s="87">
        <f t="shared" si="5"/>
        <v>12</v>
      </c>
      <c r="AI10" s="87">
        <v>4</v>
      </c>
    </row>
    <row r="11" spans="1:35" ht="31.5" customHeight="1" thickBot="1">
      <c r="A11" s="4">
        <f t="shared" si="6"/>
        <v>5</v>
      </c>
      <c r="B11" s="3">
        <v>19</v>
      </c>
      <c r="C11" s="45" t="s">
        <v>152</v>
      </c>
      <c r="D11" s="23"/>
      <c r="E11" s="70" t="s">
        <v>214</v>
      </c>
      <c r="G11" s="3">
        <v>5</v>
      </c>
      <c r="H11" s="3"/>
      <c r="I11" s="8">
        <f t="shared" si="0"/>
        <v>3</v>
      </c>
      <c r="K11" s="4">
        <v>5</v>
      </c>
      <c r="L11" s="3"/>
      <c r="M11" s="8">
        <f t="shared" si="1"/>
        <v>2</v>
      </c>
      <c r="O11" s="4">
        <v>5</v>
      </c>
      <c r="P11" s="3"/>
      <c r="Q11" s="8">
        <f t="shared" si="2"/>
        <v>3</v>
      </c>
      <c r="S11" s="85">
        <v>5</v>
      </c>
      <c r="T11" s="84">
        <f t="shared" si="3"/>
        <v>6</v>
      </c>
      <c r="U11" s="20">
        <f t="shared" si="4"/>
        <v>2</v>
      </c>
      <c r="Y11" s="50">
        <f t="shared" si="7"/>
        <v>5</v>
      </c>
      <c r="Z11" s="45" t="s">
        <v>154</v>
      </c>
      <c r="AA11" s="70" t="s">
        <v>214</v>
      </c>
      <c r="AB11" s="51">
        <v>0</v>
      </c>
      <c r="AC11" s="51" t="s">
        <v>88</v>
      </c>
      <c r="AD11" s="51">
        <v>0</v>
      </c>
      <c r="AE11" s="51" t="s">
        <v>88</v>
      </c>
      <c r="AF11" s="51">
        <v>8</v>
      </c>
      <c r="AG11" s="51">
        <v>4</v>
      </c>
      <c r="AH11" s="87">
        <f t="shared" si="5"/>
        <v>8</v>
      </c>
      <c r="AI11" s="87">
        <v>5</v>
      </c>
    </row>
    <row r="12" spans="1:35" ht="30" customHeight="1" thickBot="1">
      <c r="A12" s="4">
        <f t="shared" si="6"/>
        <v>6</v>
      </c>
      <c r="B12" s="3">
        <v>70</v>
      </c>
      <c r="C12" s="73" t="s">
        <v>142</v>
      </c>
      <c r="D12" s="23"/>
      <c r="E12" s="70" t="s">
        <v>143</v>
      </c>
      <c r="G12" s="3">
        <v>7</v>
      </c>
      <c r="H12" s="3"/>
      <c r="I12" s="8">
        <f t="shared" si="0"/>
        <v>1</v>
      </c>
      <c r="K12" s="4" t="s">
        <v>61</v>
      </c>
      <c r="L12" s="3" t="s">
        <v>61</v>
      </c>
      <c r="M12" s="8">
        <f t="shared" si="1"/>
        <v>0</v>
      </c>
      <c r="O12" s="4">
        <v>6</v>
      </c>
      <c r="P12" s="3"/>
      <c r="Q12" s="8">
        <f t="shared" si="2"/>
        <v>2</v>
      </c>
      <c r="S12" s="85">
        <v>6</v>
      </c>
      <c r="T12" s="84">
        <f t="shared" si="3"/>
        <v>3</v>
      </c>
      <c r="U12" s="20">
        <f t="shared" si="4"/>
        <v>0</v>
      </c>
      <c r="Y12" s="50">
        <f t="shared" si="7"/>
        <v>6</v>
      </c>
      <c r="Z12" s="45" t="s">
        <v>152</v>
      </c>
      <c r="AA12" s="70" t="s">
        <v>214</v>
      </c>
      <c r="AB12" s="51">
        <v>0</v>
      </c>
      <c r="AC12" s="51" t="s">
        <v>88</v>
      </c>
      <c r="AD12" s="51">
        <v>0</v>
      </c>
      <c r="AE12" s="51" t="s">
        <v>88</v>
      </c>
      <c r="AF12" s="51">
        <v>6</v>
      </c>
      <c r="AG12" s="51">
        <v>5</v>
      </c>
      <c r="AH12" s="87">
        <f t="shared" si="5"/>
        <v>6</v>
      </c>
      <c r="AI12" s="87">
        <v>6</v>
      </c>
    </row>
    <row r="13" spans="1:35" ht="32.25" thickBot="1">
      <c r="A13" s="4">
        <f t="shared" si="6"/>
        <v>7</v>
      </c>
      <c r="B13" s="3">
        <v>7</v>
      </c>
      <c r="C13" s="78" t="s">
        <v>155</v>
      </c>
      <c r="D13" s="23"/>
      <c r="E13" s="70" t="s">
        <v>214</v>
      </c>
      <c r="G13" s="3">
        <v>6</v>
      </c>
      <c r="H13" s="3"/>
      <c r="I13" s="8">
        <f t="shared" si="0"/>
        <v>2</v>
      </c>
      <c r="K13" s="4">
        <v>6</v>
      </c>
      <c r="L13" s="3"/>
      <c r="M13" s="8">
        <f t="shared" si="1"/>
        <v>1</v>
      </c>
      <c r="O13" s="4">
        <v>7</v>
      </c>
      <c r="P13" s="3"/>
      <c r="Q13" s="8">
        <f t="shared" si="2"/>
        <v>1</v>
      </c>
      <c r="S13" s="85">
        <v>7</v>
      </c>
      <c r="T13" s="84">
        <f t="shared" si="3"/>
        <v>3</v>
      </c>
      <c r="U13" s="20">
        <f t="shared" si="4"/>
        <v>1</v>
      </c>
      <c r="Y13" s="50">
        <f t="shared" si="7"/>
        <v>7</v>
      </c>
      <c r="Z13" s="73" t="s">
        <v>145</v>
      </c>
      <c r="AA13" s="70" t="s">
        <v>141</v>
      </c>
      <c r="AB13" s="51">
        <v>2</v>
      </c>
      <c r="AC13" s="51">
        <v>4</v>
      </c>
      <c r="AD13" s="51">
        <v>3</v>
      </c>
      <c r="AE13" s="51">
        <v>4</v>
      </c>
      <c r="AF13" s="51">
        <v>0</v>
      </c>
      <c r="AG13" s="51" t="s">
        <v>88</v>
      </c>
      <c r="AH13" s="87">
        <f t="shared" si="5"/>
        <v>5</v>
      </c>
      <c r="AI13" s="87">
        <v>7</v>
      </c>
    </row>
    <row r="14" spans="1:35" ht="23.25" thickBot="1">
      <c r="A14" s="58"/>
      <c r="B14" s="58"/>
      <c r="C14" s="59"/>
      <c r="D14" s="60"/>
      <c r="E14" s="62"/>
      <c r="G14" s="58"/>
      <c r="H14" s="58"/>
      <c r="I14" s="61"/>
      <c r="K14" s="58"/>
      <c r="L14" s="58"/>
      <c r="M14" s="61"/>
      <c r="O14" s="58"/>
      <c r="P14" s="58"/>
      <c r="Q14" s="61"/>
      <c r="S14" s="58"/>
      <c r="T14" s="58"/>
      <c r="U14" s="58"/>
      <c r="Y14" s="50">
        <f t="shared" si="7"/>
        <v>8</v>
      </c>
      <c r="Z14" s="71" t="s">
        <v>155</v>
      </c>
      <c r="AA14" s="70" t="s">
        <v>214</v>
      </c>
      <c r="AB14" s="51">
        <v>0</v>
      </c>
      <c r="AC14" s="51" t="s">
        <v>88</v>
      </c>
      <c r="AD14" s="51">
        <v>0</v>
      </c>
      <c r="AE14" s="51" t="s">
        <v>88</v>
      </c>
      <c r="AF14" s="51">
        <v>3</v>
      </c>
      <c r="AG14" s="51">
        <v>7</v>
      </c>
      <c r="AH14" s="87">
        <f t="shared" si="5"/>
        <v>3</v>
      </c>
      <c r="AI14" s="87">
        <v>8</v>
      </c>
    </row>
    <row r="16" spans="1:35" ht="18.75">
      <c r="H16" s="40" t="s">
        <v>64</v>
      </c>
      <c r="AC16" s="40" t="s">
        <v>64</v>
      </c>
    </row>
  </sheetData>
  <sortState ref="B7:U13">
    <sortCondition ref="S7:S13"/>
  </sortState>
  <mergeCells count="15">
    <mergeCell ref="AF4:AG4"/>
    <mergeCell ref="AH4:AH6"/>
    <mergeCell ref="AI4:AI6"/>
    <mergeCell ref="G5:H5"/>
    <mergeCell ref="K5:L5"/>
    <mergeCell ref="O5:P5"/>
    <mergeCell ref="S5:T5"/>
    <mergeCell ref="AB5:AC5"/>
    <mergeCell ref="AD5:AE5"/>
    <mergeCell ref="AF5:AG5"/>
    <mergeCell ref="G4:I4"/>
    <mergeCell ref="K4:M4"/>
    <mergeCell ref="O4:Q4"/>
    <mergeCell ref="AB4:AC4"/>
    <mergeCell ref="AD4:AE4"/>
  </mergeCells>
  <pageMargins left="0" right="0.70866141732283472" top="0.74803149606299213" bottom="0.74803149606299213" header="0.31496062992125984" footer="0.31496062992125984"/>
  <pageSetup paperSize="9" scale="97" orientation="landscape" r:id="rId1"/>
  <colBreaks count="1" manualBreakCount="1">
    <brk id="2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5"/>
  <sheetViews>
    <sheetView view="pageBreakPreview" zoomScale="72" zoomScaleNormal="90" zoomScaleSheetLayoutView="72" workbookViewId="0">
      <selection activeCell="AA10" sqref="AA10"/>
    </sheetView>
  </sheetViews>
  <sheetFormatPr defaultRowHeight="12.75"/>
  <cols>
    <col min="1" max="1" width="5.85546875" customWidth="1"/>
    <col min="2" max="2" width="5.42578125" customWidth="1"/>
    <col min="3" max="3" width="20.5703125" customWidth="1"/>
    <col min="4" max="4" width="7" customWidth="1"/>
    <col min="5" max="5" width="15.140625" customWidth="1"/>
    <col min="6" max="6" width="1.42578125" customWidth="1"/>
    <col min="7" max="7" width="5.85546875" customWidth="1"/>
    <col min="8" max="8" width="5.5703125" customWidth="1"/>
    <col min="9" max="9" width="5.85546875" customWidth="1"/>
    <col min="10" max="10" width="1.42578125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1.42578125" customWidth="1"/>
    <col min="19" max="19" width="6.140625" customWidth="1"/>
    <col min="20" max="20" width="6.42578125" customWidth="1"/>
    <col min="21" max="21" width="9.7109375" customWidth="1"/>
    <col min="22" max="24" width="0" hidden="1" customWidth="1"/>
    <col min="26" max="26" width="24.7109375" customWidth="1"/>
    <col min="27" max="27" width="21" customWidth="1"/>
    <col min="28" max="28" width="12.140625" customWidth="1"/>
    <col min="29" max="29" width="10.42578125" customWidth="1"/>
    <col min="30" max="30" width="11.28515625" customWidth="1"/>
    <col min="31" max="31" width="10.140625" customWidth="1"/>
    <col min="35" max="35" width="14.28515625" customWidth="1"/>
  </cols>
  <sheetData>
    <row r="1" spans="1:35" ht="18.75">
      <c r="B1" s="1"/>
      <c r="H1" s="40" t="s">
        <v>63</v>
      </c>
      <c r="I1" s="1"/>
      <c r="M1" s="1"/>
      <c r="Q1" s="1"/>
      <c r="S1" s="1"/>
      <c r="T1" s="1"/>
      <c r="U1" s="1"/>
      <c r="AD1" s="40" t="s">
        <v>69</v>
      </c>
    </row>
    <row r="2" spans="1:35" ht="18.75">
      <c r="B2" s="1"/>
      <c r="C2" s="29" t="s">
        <v>151</v>
      </c>
      <c r="E2" s="9" t="s">
        <v>15</v>
      </c>
      <c r="G2" s="25"/>
      <c r="H2" s="9"/>
      <c r="I2" s="25"/>
      <c r="J2" s="25"/>
      <c r="K2" s="25"/>
      <c r="L2" s="25"/>
      <c r="M2" s="25"/>
      <c r="N2" s="25"/>
      <c r="O2" s="25"/>
      <c r="P2" s="25"/>
      <c r="Q2" s="24"/>
      <c r="R2" s="25"/>
      <c r="S2" s="1"/>
      <c r="T2" s="1"/>
      <c r="U2" s="1"/>
      <c r="AD2" s="40" t="s">
        <v>176</v>
      </c>
    </row>
    <row r="3" spans="1:35" ht="13.5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K3" s="25"/>
      <c r="M3" s="1"/>
      <c r="Q3" s="1"/>
      <c r="S3" s="1"/>
      <c r="T3" s="1"/>
      <c r="U3" s="1"/>
    </row>
    <row r="4" spans="1:35" ht="32.2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Y4" s="46" t="s">
        <v>70</v>
      </c>
      <c r="Z4" s="46" t="s">
        <v>71</v>
      </c>
      <c r="AA4" s="46" t="s">
        <v>72</v>
      </c>
      <c r="AB4" s="164" t="s">
        <v>73</v>
      </c>
      <c r="AC4" s="173"/>
      <c r="AD4" s="168" t="s">
        <v>75</v>
      </c>
      <c r="AE4" s="170"/>
      <c r="AF4" s="168" t="s">
        <v>77</v>
      </c>
      <c r="AG4" s="170"/>
      <c r="AH4" s="159" t="s">
        <v>79</v>
      </c>
      <c r="AI4" s="159" t="s">
        <v>80</v>
      </c>
    </row>
    <row r="5" spans="1:35" ht="16.5" customHeight="1" thickBot="1">
      <c r="A5" s="22">
        <f>COUNT(A7:A11)</f>
        <v>5</v>
      </c>
      <c r="B5" s="1"/>
      <c r="G5" s="157" t="s">
        <v>0</v>
      </c>
      <c r="H5" s="158"/>
      <c r="I5" s="10">
        <f>A5-(COUNTIF(H7:H11,"нс"))</f>
        <v>5</v>
      </c>
      <c r="K5" s="157" t="s">
        <v>0</v>
      </c>
      <c r="L5" s="158"/>
      <c r="M5" s="10">
        <f>A5-(COUNTIF(L7:L11,"нс"))</f>
        <v>5</v>
      </c>
      <c r="O5" s="157" t="s">
        <v>0</v>
      </c>
      <c r="P5" s="158"/>
      <c r="Q5" s="10">
        <f>A5-(COUNTIF(P7:P11,"нс"))</f>
        <v>5</v>
      </c>
      <c r="S5" s="149" t="s">
        <v>8</v>
      </c>
      <c r="T5" s="172"/>
      <c r="U5" s="1"/>
      <c r="Y5" s="53"/>
      <c r="Z5" s="53"/>
      <c r="AA5" s="53"/>
      <c r="AB5" s="166" t="s">
        <v>74</v>
      </c>
      <c r="AC5" s="171"/>
      <c r="AD5" s="166" t="s">
        <v>76</v>
      </c>
      <c r="AE5" s="171"/>
      <c r="AF5" s="166" t="s">
        <v>78</v>
      </c>
      <c r="AG5" s="171"/>
      <c r="AH5" s="160"/>
      <c r="AI5" s="160"/>
    </row>
    <row r="6" spans="1:35" ht="45.75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2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18" t="s">
        <v>7</v>
      </c>
      <c r="T6" s="21" t="s">
        <v>2</v>
      </c>
      <c r="U6" s="19" t="s">
        <v>9</v>
      </c>
      <c r="V6" s="11"/>
      <c r="Y6" s="54"/>
      <c r="Z6" s="54"/>
      <c r="AA6" s="54"/>
      <c r="AB6" s="47" t="s">
        <v>81</v>
      </c>
      <c r="AC6" s="47" t="s">
        <v>82</v>
      </c>
      <c r="AD6" s="48" t="s">
        <v>81</v>
      </c>
      <c r="AE6" s="48" t="s">
        <v>82</v>
      </c>
      <c r="AF6" s="48" t="s">
        <v>81</v>
      </c>
      <c r="AG6" s="48" t="s">
        <v>82</v>
      </c>
      <c r="AH6" s="161"/>
      <c r="AI6" s="161"/>
    </row>
    <row r="7" spans="1:35" ht="26.25" thickBot="1">
      <c r="A7" s="6">
        <v>1</v>
      </c>
      <c r="B7" s="7">
        <v>10</v>
      </c>
      <c r="C7" s="135" t="s">
        <v>148</v>
      </c>
      <c r="D7" s="30"/>
      <c r="E7" s="68" t="s">
        <v>91</v>
      </c>
      <c r="G7" s="7">
        <v>2</v>
      </c>
      <c r="H7" s="7"/>
      <c r="I7" s="8">
        <f>IF(H7="нс",0,IF(H7="сх",0,IF(H7="дк",0,IF(G7=1,$I$5+1,$I$5-G7+1))))</f>
        <v>4</v>
      </c>
      <c r="K7" s="6">
        <v>2</v>
      </c>
      <c r="L7" s="7"/>
      <c r="M7" s="8">
        <f>IF(L7="нс",0,IF(L7="сх",0,IF(L7="дк",0,IF(K7=1,$M$5+1,$M$5-K7+1))))</f>
        <v>4</v>
      </c>
      <c r="O7" s="6">
        <v>1</v>
      </c>
      <c r="P7" s="7"/>
      <c r="Q7" s="8">
        <f>IF(P7="нс",0,IF(P7="сх",0,IF(P7="дк",0,IF(O7=1,$Q$5+1,$Q$5-O7+1))))</f>
        <v>6</v>
      </c>
      <c r="S7" s="83">
        <v>1</v>
      </c>
      <c r="T7" s="84">
        <f>IF(OR(H7="дк",L7="дк",P7="дк")=TRUE,"Man",(I7+M7+Q7-U7))</f>
        <v>10</v>
      </c>
      <c r="U7" s="20">
        <f>IF(OR(H7="дк",L7="дк",P7="дк")=TRUE,"Man",MIN(I7,M7,Q7))</f>
        <v>4</v>
      </c>
      <c r="Y7" s="50">
        <v>1</v>
      </c>
      <c r="Z7" s="64" t="s">
        <v>149</v>
      </c>
      <c r="AA7" s="72" t="s">
        <v>209</v>
      </c>
      <c r="AB7" s="56">
        <v>8</v>
      </c>
      <c r="AC7" s="56">
        <v>1</v>
      </c>
      <c r="AD7" s="56">
        <v>9</v>
      </c>
      <c r="AE7" s="56">
        <v>1</v>
      </c>
      <c r="AF7" s="51">
        <v>9</v>
      </c>
      <c r="AG7" s="51">
        <v>3</v>
      </c>
      <c r="AH7" s="87">
        <f t="shared" ref="AH7:AH13" si="0">SUM(AB7,AD7,AF7)</f>
        <v>26</v>
      </c>
      <c r="AI7" s="87">
        <v>1</v>
      </c>
    </row>
    <row r="8" spans="1:35" ht="23.25" thickBot="1">
      <c r="A8" s="4">
        <f>SUM(A7,1)</f>
        <v>2</v>
      </c>
      <c r="B8" s="3">
        <v>63</v>
      </c>
      <c r="C8" s="136" t="s">
        <v>156</v>
      </c>
      <c r="D8" s="23"/>
      <c r="E8" s="74" t="s">
        <v>217</v>
      </c>
      <c r="G8" s="3">
        <v>3</v>
      </c>
      <c r="H8" s="3"/>
      <c r="I8" s="8">
        <f>IF(H8="нс",0,IF(H8="сх",0,IF(H8="дк",0,IF(G8=1,$I$5+1,$I$5-G8+1))))</f>
        <v>3</v>
      </c>
      <c r="K8" s="4">
        <v>1</v>
      </c>
      <c r="L8" s="3"/>
      <c r="M8" s="8">
        <f>IF(L8="нс",0,IF(L8="сх",0,IF(L8="дк",0,IF(K8=1,$M$5+1,$M$5-K8+1))))</f>
        <v>6</v>
      </c>
      <c r="O8" s="4">
        <v>2</v>
      </c>
      <c r="P8" s="3"/>
      <c r="Q8" s="8">
        <f>IF(P8="нс",0,IF(P8="сх",0,IF(P8="дк",0,IF(O8=1,$Q$5+1,$Q$5-O8+1))))</f>
        <v>4</v>
      </c>
      <c r="S8" s="85">
        <v>2</v>
      </c>
      <c r="T8" s="84">
        <f>IF(OR(H8="дк",L8="дк",P8="дк")=TRUE,"Man",(I8+M8+Q8-U8))</f>
        <v>10</v>
      </c>
      <c r="U8" s="20">
        <f>IF(OR(H8="дк",L8="дк",P8="дк")=TRUE,"Man",MIN(I8,M8,Q8))</f>
        <v>3</v>
      </c>
      <c r="Y8" s="50">
        <f t="shared" ref="Y8:Y13" si="1">SUM(Y7,1)</f>
        <v>2</v>
      </c>
      <c r="Z8" s="66" t="s">
        <v>148</v>
      </c>
      <c r="AA8" s="68" t="s">
        <v>91</v>
      </c>
      <c r="AB8" s="51">
        <v>4</v>
      </c>
      <c r="AC8" s="51">
        <v>2</v>
      </c>
      <c r="AD8" s="51">
        <v>5</v>
      </c>
      <c r="AE8" s="51">
        <v>3</v>
      </c>
      <c r="AF8" s="51">
        <v>10</v>
      </c>
      <c r="AG8" s="51">
        <v>1</v>
      </c>
      <c r="AH8" s="87">
        <f t="shared" si="0"/>
        <v>19</v>
      </c>
      <c r="AI8" s="87">
        <v>2</v>
      </c>
    </row>
    <row r="9" spans="1:35" ht="26.25" thickBot="1">
      <c r="A9" s="4">
        <f>SUM(A8,1)</f>
        <v>3</v>
      </c>
      <c r="B9" s="3">
        <v>22</v>
      </c>
      <c r="C9" s="137" t="s">
        <v>149</v>
      </c>
      <c r="D9" s="23"/>
      <c r="E9" s="70" t="s">
        <v>209</v>
      </c>
      <c r="G9" s="3">
        <v>1</v>
      </c>
      <c r="H9" s="3"/>
      <c r="I9" s="8">
        <f>IF(H9="нс",0,IF(H9="сх",0,IF(H9="дк",0,IF(G9=1,$I$5+1,$I$5-G9+1))))</f>
        <v>6</v>
      </c>
      <c r="K9" s="4">
        <v>3</v>
      </c>
      <c r="L9" s="3"/>
      <c r="M9" s="8">
        <f>IF(L9="нс",0,IF(L9="сх",0,IF(L9="дк",0,IF(K9=1,$M$5+1,$M$5-K9+1))))</f>
        <v>3</v>
      </c>
      <c r="O9" s="4">
        <v>3</v>
      </c>
      <c r="P9" s="3"/>
      <c r="Q9" s="8">
        <f>IF(P9="нс",0,IF(P9="сх",0,IF(P9="дк",0,IF(O9=1,$Q$5+1,$Q$5-O9+1))))</f>
        <v>3</v>
      </c>
      <c r="S9" s="85">
        <v>3</v>
      </c>
      <c r="T9" s="84">
        <f>IF(OR(H9="дк",L9="дк",P9="дк")=TRUE,"Man",(I9+M9+Q9-U9))</f>
        <v>9</v>
      </c>
      <c r="U9" s="20">
        <f>IF(OR(H9="дк",L9="дк",P9="дк")=TRUE,"Man",MIN(I9,M9,Q9))</f>
        <v>3</v>
      </c>
      <c r="Y9" s="75">
        <f t="shared" si="1"/>
        <v>3</v>
      </c>
      <c r="Z9" s="65" t="s">
        <v>156</v>
      </c>
      <c r="AA9" s="74" t="s">
        <v>217</v>
      </c>
      <c r="AB9" s="51">
        <v>0</v>
      </c>
      <c r="AC9" s="51" t="s">
        <v>88</v>
      </c>
      <c r="AD9" s="51">
        <v>0</v>
      </c>
      <c r="AE9" s="51" t="s">
        <v>88</v>
      </c>
      <c r="AF9" s="51">
        <v>10</v>
      </c>
      <c r="AG9" s="51">
        <v>2</v>
      </c>
      <c r="AH9" s="87">
        <f t="shared" si="0"/>
        <v>10</v>
      </c>
      <c r="AI9" s="87">
        <v>3</v>
      </c>
    </row>
    <row r="10" spans="1:35" ht="23.25" thickBot="1">
      <c r="A10" s="4">
        <f>SUM(A9,1)</f>
        <v>4</v>
      </c>
      <c r="B10" s="3">
        <v>18</v>
      </c>
      <c r="C10" s="138" t="s">
        <v>111</v>
      </c>
      <c r="D10" s="23"/>
      <c r="E10" s="69" t="s">
        <v>215</v>
      </c>
      <c r="G10" s="3">
        <v>4</v>
      </c>
      <c r="H10" s="3"/>
      <c r="I10" s="8">
        <f>IF(H10="нс",0,IF(H10="сх",0,IF(H10="дк",0,IF(G10=1,$I$5+1,$I$5-G10+1))))</f>
        <v>2</v>
      </c>
      <c r="K10" s="4">
        <v>4</v>
      </c>
      <c r="L10" s="3"/>
      <c r="M10" s="8">
        <f>IF(L10="нс",0,IF(L10="сх",0,IF(L10="дк",0,IF(K10=1,$M$5+1,$M$5-K10+1))))</f>
        <v>2</v>
      </c>
      <c r="O10" s="4">
        <v>4</v>
      </c>
      <c r="P10" s="3"/>
      <c r="Q10" s="8">
        <f>IF(P10="нс",0,IF(P10="сх",0,IF(P10="дк",0,IF(O10=1,$Q$5+1,$Q$5-O10+1))))</f>
        <v>2</v>
      </c>
      <c r="S10" s="85">
        <v>4</v>
      </c>
      <c r="T10" s="84">
        <f>IF(OR(H10="дк",L10="дк",P10="дк")=TRUE,"Man",(I10+M10+Q10-U10))</f>
        <v>4</v>
      </c>
      <c r="U10" s="20">
        <f>IF(OR(H10="дк",L10="дк",P10="дк")=TRUE,"Man",MIN(I10,M10,Q10))</f>
        <v>2</v>
      </c>
      <c r="Y10" s="75">
        <f t="shared" si="1"/>
        <v>4</v>
      </c>
      <c r="Z10" s="66" t="s">
        <v>150</v>
      </c>
      <c r="AA10" s="68" t="s">
        <v>103</v>
      </c>
      <c r="AB10" s="51">
        <v>0</v>
      </c>
      <c r="AC10" s="51" t="s">
        <v>88</v>
      </c>
      <c r="AD10" s="51">
        <v>8</v>
      </c>
      <c r="AE10" s="51">
        <v>2</v>
      </c>
      <c r="AF10" s="51">
        <v>0</v>
      </c>
      <c r="AG10" s="51" t="s">
        <v>88</v>
      </c>
      <c r="AH10" s="87">
        <f t="shared" si="0"/>
        <v>8</v>
      </c>
      <c r="AI10" s="87">
        <v>4</v>
      </c>
    </row>
    <row r="11" spans="1:35" ht="39" thickBot="1">
      <c r="A11" s="4">
        <f>SUM(A10,1)</f>
        <v>5</v>
      </c>
      <c r="B11" s="3">
        <v>88</v>
      </c>
      <c r="C11" s="139" t="s">
        <v>157</v>
      </c>
      <c r="D11" s="23"/>
      <c r="E11" s="70" t="s">
        <v>216</v>
      </c>
      <c r="G11" s="3">
        <v>5</v>
      </c>
      <c r="H11" s="3"/>
      <c r="I11" s="8">
        <f>IF(H11="нс",0,IF(H11="сх",0,IF(H11="дк",0,IF(G11=1,$I$5+1,$I$5-G11+1))))</f>
        <v>1</v>
      </c>
      <c r="K11" s="4">
        <v>5</v>
      </c>
      <c r="L11" s="3"/>
      <c r="M11" s="8">
        <f>IF(L11="нс",0,IF(L11="сх",0,IF(L11="дк",0,IF(K11=1,$M$5+1,$M$5-K11+1))))</f>
        <v>1</v>
      </c>
      <c r="O11" s="4">
        <v>5</v>
      </c>
      <c r="P11" s="3"/>
      <c r="Q11" s="8">
        <f>IF(P11="нс",0,IF(P11="сх",0,IF(P11="дк",0,IF(O11=1,$Q$5+1,$Q$5-O11+1))))</f>
        <v>1</v>
      </c>
      <c r="S11" s="85">
        <v>5</v>
      </c>
      <c r="T11" s="84">
        <f>IF(OR(H11="дк",L11="дк",P11="дк")=TRUE,"Man",(I11+M11+Q11-U11))</f>
        <v>2</v>
      </c>
      <c r="U11" s="20">
        <f>IF(OR(H11="дк",L11="дк",P11="дк")=TRUE,"Man",MIN(I11,M11,Q11))</f>
        <v>1</v>
      </c>
      <c r="Y11" s="75">
        <f t="shared" si="1"/>
        <v>5</v>
      </c>
      <c r="Z11" s="73" t="s">
        <v>146</v>
      </c>
      <c r="AA11" s="70" t="s">
        <v>147</v>
      </c>
      <c r="AB11" s="51">
        <v>2</v>
      </c>
      <c r="AC11" s="51">
        <v>3</v>
      </c>
      <c r="AD11" s="51">
        <v>3</v>
      </c>
      <c r="AE11" s="51">
        <v>4</v>
      </c>
      <c r="AF11" s="51">
        <v>0</v>
      </c>
      <c r="AG11" s="51" t="s">
        <v>88</v>
      </c>
      <c r="AH11" s="87">
        <f t="shared" si="0"/>
        <v>5</v>
      </c>
      <c r="AI11" s="87">
        <v>5</v>
      </c>
    </row>
    <row r="12" spans="1:35" ht="23.25" thickBot="1">
      <c r="Y12" s="75">
        <f t="shared" si="1"/>
        <v>6</v>
      </c>
      <c r="Z12" s="45" t="s">
        <v>111</v>
      </c>
      <c r="AA12" s="69" t="s">
        <v>215</v>
      </c>
      <c r="AB12" s="51">
        <v>0</v>
      </c>
      <c r="AC12" s="51" t="s">
        <v>88</v>
      </c>
      <c r="AD12" s="51">
        <v>0</v>
      </c>
      <c r="AE12" s="51" t="s">
        <v>88</v>
      </c>
      <c r="AF12" s="51">
        <v>4</v>
      </c>
      <c r="AG12" s="51">
        <v>4</v>
      </c>
      <c r="AH12" s="87">
        <f t="shared" si="0"/>
        <v>4</v>
      </c>
      <c r="AI12" s="87">
        <v>6</v>
      </c>
    </row>
    <row r="13" spans="1:35" ht="26.25" thickBot="1">
      <c r="H13" s="40" t="s">
        <v>64</v>
      </c>
      <c r="Y13" s="75">
        <f t="shared" si="1"/>
        <v>7</v>
      </c>
      <c r="Z13" s="71" t="s">
        <v>157</v>
      </c>
      <c r="AA13" s="70" t="s">
        <v>216</v>
      </c>
      <c r="AB13" s="51">
        <v>0</v>
      </c>
      <c r="AC13" s="51" t="s">
        <v>88</v>
      </c>
      <c r="AD13" s="51">
        <v>0</v>
      </c>
      <c r="AE13" s="51" t="s">
        <v>88</v>
      </c>
      <c r="AF13" s="51">
        <v>2</v>
      </c>
      <c r="AG13" s="51">
        <v>5</v>
      </c>
      <c r="AH13" s="87">
        <f t="shared" si="0"/>
        <v>2</v>
      </c>
      <c r="AI13" s="87">
        <v>7</v>
      </c>
    </row>
    <row r="15" spans="1:35" ht="18.75">
      <c r="AC15" s="40" t="s">
        <v>64</v>
      </c>
    </row>
  </sheetData>
  <sortState ref="Z7:AI13">
    <sortCondition descending="1" ref="AH7:AH13"/>
  </sortState>
  <mergeCells count="15">
    <mergeCell ref="AF4:AG4"/>
    <mergeCell ref="AH4:AH6"/>
    <mergeCell ref="AI4:AI6"/>
    <mergeCell ref="G5:H5"/>
    <mergeCell ref="K5:L5"/>
    <mergeCell ref="O5:P5"/>
    <mergeCell ref="S5:T5"/>
    <mergeCell ref="AB5:AC5"/>
    <mergeCell ref="AD5:AE5"/>
    <mergeCell ref="AF5:AG5"/>
    <mergeCell ref="G4:I4"/>
    <mergeCell ref="K4:M4"/>
    <mergeCell ref="O4:Q4"/>
    <mergeCell ref="AB4:AC4"/>
    <mergeCell ref="AD4:AE4"/>
  </mergeCells>
  <pageMargins left="0.16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1"/>
  <sheetViews>
    <sheetView tabSelected="1" view="pageBreakPreview" topLeftCell="B1" zoomScale="69" zoomScaleNormal="80" zoomScaleSheetLayoutView="69" workbookViewId="0">
      <selection activeCell="Y9" sqref="Y9"/>
    </sheetView>
  </sheetViews>
  <sheetFormatPr defaultRowHeight="12.75"/>
  <cols>
    <col min="1" max="1" width="5.85546875" customWidth="1"/>
    <col min="2" max="2" width="8.28515625" customWidth="1"/>
    <col min="3" max="3" width="23.42578125" customWidth="1"/>
    <col min="4" max="4" width="5.42578125" customWidth="1"/>
    <col min="5" max="5" width="15.140625" customWidth="1"/>
    <col min="6" max="6" width="1.42578125" customWidth="1"/>
    <col min="7" max="7" width="5.85546875" customWidth="1"/>
    <col min="8" max="8" width="5.5703125" customWidth="1"/>
    <col min="9" max="9" width="5.85546875" customWidth="1"/>
    <col min="10" max="10" width="1.42578125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1.42578125" customWidth="1"/>
    <col min="19" max="19" width="6.140625" customWidth="1"/>
    <col min="20" max="20" width="6.42578125" customWidth="1"/>
    <col min="21" max="21" width="9.7109375" customWidth="1"/>
    <col min="22" max="22" width="0.42578125" customWidth="1"/>
    <col min="23" max="23" width="0.140625" customWidth="1"/>
    <col min="25" max="25" width="24.7109375" customWidth="1"/>
    <col min="26" max="26" width="21" customWidth="1"/>
    <col min="27" max="27" width="12.140625" customWidth="1"/>
    <col min="28" max="28" width="10.42578125" customWidth="1"/>
    <col min="29" max="29" width="11.28515625" customWidth="1"/>
    <col min="30" max="30" width="10.140625" customWidth="1"/>
    <col min="34" max="34" width="14.28515625" customWidth="1"/>
  </cols>
  <sheetData>
    <row r="1" spans="1:34" ht="18.75">
      <c r="A1" s="1"/>
      <c r="G1" s="40" t="s">
        <v>63</v>
      </c>
      <c r="H1" s="1"/>
      <c r="L1" s="1"/>
      <c r="P1" s="1"/>
      <c r="R1" s="1"/>
      <c r="S1" s="1"/>
      <c r="T1" s="1"/>
      <c r="AC1" s="40" t="s">
        <v>69</v>
      </c>
    </row>
    <row r="2" spans="1:34" ht="18.75">
      <c r="A2" s="1"/>
      <c r="B2" s="29" t="s">
        <v>158</v>
      </c>
      <c r="D2" s="9" t="s">
        <v>15</v>
      </c>
      <c r="F2" s="25"/>
      <c r="G2" s="9"/>
      <c r="H2" s="25"/>
      <c r="I2" s="25"/>
      <c r="J2" s="25"/>
      <c r="K2" s="25"/>
      <c r="L2" s="25"/>
      <c r="M2" s="25"/>
      <c r="N2" s="25"/>
      <c r="O2" s="25"/>
      <c r="P2" s="24"/>
      <c r="Q2" s="25"/>
      <c r="R2" s="1"/>
      <c r="S2" s="1"/>
      <c r="T2" s="1"/>
      <c r="AC2" s="40" t="s">
        <v>177</v>
      </c>
    </row>
    <row r="3" spans="1:34" ht="23.25" customHeight="1" thickBot="1">
      <c r="A3" s="1"/>
      <c r="B3" s="26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L3" s="1"/>
      <c r="P3" s="1"/>
      <c r="R3" s="1"/>
      <c r="S3" s="1"/>
      <c r="T3" s="1"/>
    </row>
    <row r="4" spans="1:34" ht="32.2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X4" s="46" t="s">
        <v>70</v>
      </c>
      <c r="Y4" s="46" t="s">
        <v>71</v>
      </c>
      <c r="Z4" s="46" t="s">
        <v>72</v>
      </c>
      <c r="AA4" s="164" t="s">
        <v>73</v>
      </c>
      <c r="AB4" s="173"/>
      <c r="AC4" s="168" t="s">
        <v>75</v>
      </c>
      <c r="AD4" s="170"/>
      <c r="AE4" s="168" t="s">
        <v>77</v>
      </c>
      <c r="AF4" s="170"/>
      <c r="AG4" s="159" t="s">
        <v>79</v>
      </c>
      <c r="AH4" s="159" t="s">
        <v>80</v>
      </c>
    </row>
    <row r="5" spans="1:34" ht="16.5" customHeight="1" thickBot="1">
      <c r="A5" s="22">
        <f>COUNT(A7:A8)</f>
        <v>2</v>
      </c>
      <c r="B5" s="1"/>
      <c r="G5" s="157" t="s">
        <v>0</v>
      </c>
      <c r="H5" s="158"/>
      <c r="I5" s="10">
        <f>A5-(COUNTIF(H7:H8,"нс"))</f>
        <v>2</v>
      </c>
      <c r="K5" s="157" t="s">
        <v>0</v>
      </c>
      <c r="L5" s="158"/>
      <c r="M5" s="10">
        <f>A5-(COUNTIF(L7:L8,"нс"))</f>
        <v>1</v>
      </c>
      <c r="O5" s="157" t="s">
        <v>0</v>
      </c>
      <c r="P5" s="158"/>
      <c r="Q5" s="10">
        <f>A5-(COUNTIF(P7:P8,"нс"))</f>
        <v>0</v>
      </c>
      <c r="S5" s="149" t="s">
        <v>8</v>
      </c>
      <c r="T5" s="172"/>
      <c r="U5" s="1"/>
      <c r="X5" s="53"/>
      <c r="Y5" s="53"/>
      <c r="Z5" s="53"/>
      <c r="AA5" s="166" t="s">
        <v>74</v>
      </c>
      <c r="AB5" s="171"/>
      <c r="AC5" s="166" t="s">
        <v>76</v>
      </c>
      <c r="AD5" s="171"/>
      <c r="AE5" s="166" t="s">
        <v>78</v>
      </c>
      <c r="AF5" s="171"/>
      <c r="AG5" s="160"/>
      <c r="AH5" s="160"/>
    </row>
    <row r="6" spans="1:34" ht="76.5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2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18" t="s">
        <v>7</v>
      </c>
      <c r="T6" s="21" t="s">
        <v>2</v>
      </c>
      <c r="U6" s="19" t="s">
        <v>9</v>
      </c>
      <c r="X6" s="54"/>
      <c r="Y6" s="54"/>
      <c r="Z6" s="54"/>
      <c r="AA6" s="47" t="s">
        <v>81</v>
      </c>
      <c r="AB6" s="47" t="s">
        <v>82</v>
      </c>
      <c r="AC6" s="48" t="s">
        <v>81</v>
      </c>
      <c r="AD6" s="48" t="s">
        <v>82</v>
      </c>
      <c r="AE6" s="48" t="s">
        <v>81</v>
      </c>
      <c r="AF6" s="48" t="s">
        <v>82</v>
      </c>
      <c r="AG6" s="161"/>
      <c r="AH6" s="161"/>
    </row>
    <row r="7" spans="1:34" ht="19.5" customHeight="1" thickBot="1">
      <c r="A7" s="6">
        <v>1</v>
      </c>
      <c r="B7" s="7">
        <v>99</v>
      </c>
      <c r="C7" s="57" t="s">
        <v>159</v>
      </c>
      <c r="D7" s="30"/>
      <c r="E7" s="31" t="s">
        <v>91</v>
      </c>
      <c r="G7" s="7" t="s">
        <v>62</v>
      </c>
      <c r="H7" s="7" t="s">
        <v>62</v>
      </c>
      <c r="I7" s="8">
        <f t="shared" ref="I7:I8" si="0">IF(H7="нс",0,IF(H7="сх",0,IF(H7="дк",0,IF(G7=1,$I$5+1,$I$5-G7+1))))</f>
        <v>0</v>
      </c>
      <c r="K7" s="6" t="s">
        <v>62</v>
      </c>
      <c r="L7" s="7" t="s">
        <v>62</v>
      </c>
      <c r="M7" s="8">
        <f t="shared" ref="M7:M8" si="1">IF(L7="нс",0,IF(L7="сх",0,IF(L7="дк",0,IF(K7=1,$M$5+1,$M$5-K7+1))))</f>
        <v>0</v>
      </c>
      <c r="O7" s="6" t="s">
        <v>61</v>
      </c>
      <c r="P7" s="7" t="s">
        <v>61</v>
      </c>
      <c r="Q7" s="8">
        <f t="shared" ref="Q7:Q8" si="2">IF(P7="нс",0,IF(P7="сх",0,IF(P7="дк",0,IF(O7=1,$Q$5+1,$Q$5-O7+1))))</f>
        <v>0</v>
      </c>
      <c r="S7" s="6">
        <v>1</v>
      </c>
      <c r="T7" s="20">
        <f t="shared" ref="T7:T8" si="3">IF(OR(H7="дк",L7="дк",P7="дк")=TRUE,"Man",(I7+M7+Q7-U7))</f>
        <v>0</v>
      </c>
      <c r="U7" s="20">
        <f>IF(OR(H7="дк",L7="дк",P7="дк")=TRUE,"Man",MIN(I7,M7,Q7))</f>
        <v>0</v>
      </c>
      <c r="X7" s="50">
        <v>1</v>
      </c>
      <c r="Y7" s="57" t="s">
        <v>161</v>
      </c>
      <c r="Z7" s="55" t="s">
        <v>91</v>
      </c>
      <c r="AA7" s="56">
        <v>6</v>
      </c>
      <c r="AB7" s="56">
        <v>1</v>
      </c>
      <c r="AC7" s="56" t="s">
        <v>162</v>
      </c>
      <c r="AD7" s="56">
        <v>1</v>
      </c>
      <c r="AE7" s="51" t="s">
        <v>179</v>
      </c>
      <c r="AF7" s="51" t="s">
        <v>179</v>
      </c>
      <c r="AG7" s="51">
        <f>SUM(AA7,AC7,AE7)</f>
        <v>6</v>
      </c>
      <c r="AH7" s="51">
        <v>1</v>
      </c>
    </row>
    <row r="8" spans="1:34" ht="26.25" customHeight="1" thickBot="1">
      <c r="A8" s="4">
        <f>SUM(A7,1)</f>
        <v>2</v>
      </c>
      <c r="B8" s="3">
        <v>7</v>
      </c>
      <c r="C8" s="52" t="s">
        <v>161</v>
      </c>
      <c r="D8" s="23"/>
      <c r="E8" s="5" t="s">
        <v>160</v>
      </c>
      <c r="G8" s="3">
        <v>1</v>
      </c>
      <c r="H8" s="3"/>
      <c r="I8" s="8">
        <f t="shared" si="0"/>
        <v>3</v>
      </c>
      <c r="K8" s="4" t="s">
        <v>61</v>
      </c>
      <c r="L8" s="3" t="s">
        <v>61</v>
      </c>
      <c r="M8" s="8">
        <f t="shared" si="1"/>
        <v>0</v>
      </c>
      <c r="O8" s="4" t="s">
        <v>61</v>
      </c>
      <c r="P8" s="3" t="s">
        <v>61</v>
      </c>
      <c r="Q8" s="8">
        <f t="shared" si="2"/>
        <v>0</v>
      </c>
      <c r="S8" s="4" t="s">
        <v>178</v>
      </c>
      <c r="T8" s="20">
        <f t="shared" si="3"/>
        <v>3</v>
      </c>
      <c r="U8" s="20">
        <f t="shared" ref="U8" si="4">IF(OR(H8="дк",L8="дк",P8="дк")=TRUE,"Man",MIN(I8,M8,Q8))</f>
        <v>0</v>
      </c>
      <c r="X8" s="50">
        <f>SUM(X7,1)</f>
        <v>2</v>
      </c>
      <c r="Y8" s="52" t="s">
        <v>159</v>
      </c>
      <c r="Z8" s="49" t="s">
        <v>160</v>
      </c>
      <c r="AA8" s="51">
        <v>2</v>
      </c>
      <c r="AB8" s="51">
        <v>2</v>
      </c>
      <c r="AC8" s="51">
        <v>0</v>
      </c>
      <c r="AD8" s="51" t="s">
        <v>88</v>
      </c>
      <c r="AE8" s="51">
        <v>0</v>
      </c>
      <c r="AF8" s="51">
        <v>1</v>
      </c>
      <c r="AG8" s="51">
        <f>SUM(AA8,AC8,AE8)</f>
        <v>2</v>
      </c>
      <c r="AH8" s="51">
        <v>2</v>
      </c>
    </row>
    <row r="10" spans="1:34" ht="18.75">
      <c r="B10" s="1"/>
      <c r="H10" s="1"/>
      <c r="I10" s="39"/>
      <c r="M10" s="1"/>
      <c r="Q10" s="1"/>
      <c r="S10" s="1"/>
      <c r="T10" s="1"/>
      <c r="U10" s="1"/>
    </row>
    <row r="11" spans="1:34" ht="18.75">
      <c r="B11" s="1"/>
      <c r="H11" s="1"/>
      <c r="I11" s="40" t="s">
        <v>169</v>
      </c>
      <c r="M11" s="1"/>
      <c r="Q11" s="1"/>
      <c r="S11" s="1"/>
      <c r="T11" s="1"/>
      <c r="U11" s="1"/>
      <c r="AB11" s="40" t="s">
        <v>169</v>
      </c>
    </row>
  </sheetData>
  <sortState ref="Y7:AH8">
    <sortCondition ref="AH7:AH8"/>
  </sortState>
  <mergeCells count="15">
    <mergeCell ref="S5:T5"/>
    <mergeCell ref="AA4:AB4"/>
    <mergeCell ref="AC4:AD4"/>
    <mergeCell ref="G4:I4"/>
    <mergeCell ref="K4:M4"/>
    <mergeCell ref="O4:Q4"/>
    <mergeCell ref="G5:H5"/>
    <mergeCell ref="K5:L5"/>
    <mergeCell ref="O5:P5"/>
    <mergeCell ref="AE4:AF4"/>
    <mergeCell ref="AG4:AG6"/>
    <mergeCell ref="AH4:AH6"/>
    <mergeCell ref="AA5:AB5"/>
    <mergeCell ref="AC5:AD5"/>
    <mergeCell ref="AE5:AF5"/>
  </mergeCells>
  <pageMargins left="0.26" right="0.2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view="pageBreakPreview" zoomScale="80" zoomScaleNormal="130" zoomScaleSheetLayoutView="80" workbookViewId="0">
      <selection activeCell="E9" sqref="E9"/>
    </sheetView>
  </sheetViews>
  <sheetFormatPr defaultRowHeight="12.75"/>
  <cols>
    <col min="1" max="1" width="5.85546875" customWidth="1"/>
    <col min="2" max="2" width="5.42578125" style="1" customWidth="1"/>
    <col min="3" max="3" width="20.5703125" customWidth="1"/>
    <col min="4" max="4" width="5.42578125" customWidth="1"/>
    <col min="5" max="5" width="19.140625" customWidth="1"/>
    <col min="6" max="6" width="5.85546875" customWidth="1"/>
    <col min="7" max="7" width="5.5703125" style="1" customWidth="1"/>
    <col min="8" max="8" width="5.85546875" style="1" customWidth="1"/>
    <col min="9" max="9" width="5.85546875" customWidth="1"/>
    <col min="10" max="10" width="5.5703125" customWidth="1"/>
    <col min="11" max="11" width="5.85546875" style="1" customWidth="1"/>
    <col min="12" max="12" width="5.85546875" customWidth="1"/>
    <col min="13" max="13" width="5.5703125" customWidth="1"/>
    <col min="14" max="14" width="5.85546875" style="1" customWidth="1"/>
    <col min="15" max="15" width="6.140625" style="1" customWidth="1"/>
    <col min="16" max="16" width="6.42578125" style="1" customWidth="1"/>
    <col min="17" max="17" width="9.7109375" style="1" customWidth="1"/>
    <col min="19" max="19" width="23" customWidth="1"/>
    <col min="20" max="20" width="22.42578125" customWidth="1"/>
  </cols>
  <sheetData>
    <row r="1" spans="1:28" ht="18.75">
      <c r="G1" s="40" t="s">
        <v>63</v>
      </c>
      <c r="U1" s="40" t="s">
        <v>63</v>
      </c>
    </row>
    <row r="2" spans="1:28" ht="23.25" customHeight="1" thickBot="1">
      <c r="C2" s="29" t="s">
        <v>18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U2" s="29" t="s">
        <v>18</v>
      </c>
    </row>
    <row r="3" spans="1:28" ht="16.5" thickBot="1">
      <c r="C3" s="26">
        <f ca="1">NOW()</f>
        <v>42282.682179513889</v>
      </c>
      <c r="D3" s="25"/>
      <c r="E3" s="25"/>
      <c r="F3" s="25"/>
      <c r="G3" s="25"/>
      <c r="H3" s="25"/>
      <c r="I3" s="25"/>
      <c r="R3" s="142" t="s">
        <v>70</v>
      </c>
      <c r="S3" s="142" t="s">
        <v>71</v>
      </c>
      <c r="T3" s="142" t="s">
        <v>72</v>
      </c>
      <c r="U3" s="145" t="s">
        <v>73</v>
      </c>
      <c r="V3" s="146"/>
      <c r="W3" s="145" t="s">
        <v>75</v>
      </c>
      <c r="X3" s="146"/>
      <c r="Y3" s="145" t="s">
        <v>77</v>
      </c>
      <c r="Z3" s="146"/>
      <c r="AA3" s="142" t="s">
        <v>79</v>
      </c>
      <c r="AB3" s="142" t="s">
        <v>80</v>
      </c>
    </row>
    <row r="4" spans="1:28" ht="16.5" thickBot="1">
      <c r="A4" s="2" t="s">
        <v>1</v>
      </c>
      <c r="C4" s="26"/>
      <c r="F4" s="151" t="s">
        <v>6</v>
      </c>
      <c r="G4" s="152"/>
      <c r="H4" s="153"/>
      <c r="I4" s="154" t="s">
        <v>5</v>
      </c>
      <c r="J4" s="155"/>
      <c r="K4" s="156"/>
      <c r="L4" s="154" t="s">
        <v>4</v>
      </c>
      <c r="M4" s="155"/>
      <c r="N4" s="156"/>
      <c r="R4" s="143"/>
      <c r="S4" s="143"/>
      <c r="T4" s="143"/>
      <c r="U4" s="147" t="s">
        <v>74</v>
      </c>
      <c r="V4" s="148"/>
      <c r="W4" s="147" t="s">
        <v>76</v>
      </c>
      <c r="X4" s="148"/>
      <c r="Y4" s="147" t="s">
        <v>78</v>
      </c>
      <c r="Z4" s="148"/>
      <c r="AA4" s="143"/>
      <c r="AB4" s="143"/>
    </row>
    <row r="5" spans="1:28" ht="15.75" thickBot="1">
      <c r="A5" s="22">
        <f>COUNT(A7:A9)</f>
        <v>3</v>
      </c>
      <c r="F5" s="157" t="s">
        <v>0</v>
      </c>
      <c r="G5" s="158"/>
      <c r="H5" s="10">
        <f>A5-(COUNTIF(G7:G9,"нс"))</f>
        <v>3</v>
      </c>
      <c r="I5" s="157" t="s">
        <v>0</v>
      </c>
      <c r="J5" s="158"/>
      <c r="K5" s="10">
        <f>A5-(COUNTIF(J7:J9,"нс"))</f>
        <v>3</v>
      </c>
      <c r="L5" s="157" t="s">
        <v>0</v>
      </c>
      <c r="M5" s="158"/>
      <c r="N5" s="10">
        <f>A5-(COUNTIF(M7:M9,"нс"))</f>
        <v>3</v>
      </c>
      <c r="O5" s="149" t="s">
        <v>8</v>
      </c>
      <c r="P5" s="150"/>
      <c r="R5" s="144"/>
      <c r="S5" s="144"/>
      <c r="T5" s="144"/>
      <c r="U5" s="108" t="s">
        <v>81</v>
      </c>
      <c r="V5" s="108" t="s">
        <v>82</v>
      </c>
      <c r="W5" s="108" t="s">
        <v>81</v>
      </c>
      <c r="X5" s="108" t="s">
        <v>82</v>
      </c>
      <c r="Y5" s="108" t="s">
        <v>81</v>
      </c>
      <c r="Z5" s="108" t="s">
        <v>82</v>
      </c>
      <c r="AA5" s="144"/>
      <c r="AB5" s="144"/>
    </row>
    <row r="6" spans="1:28" s="11" customFormat="1" ht="28.5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18" t="s">
        <v>7</v>
      </c>
      <c r="P6" s="21" t="s">
        <v>2</v>
      </c>
      <c r="Q6" s="19" t="s">
        <v>9</v>
      </c>
      <c r="R6" s="109">
        <v>1</v>
      </c>
      <c r="S6" s="81" t="s">
        <v>47</v>
      </c>
      <c r="T6" s="68" t="s">
        <v>218</v>
      </c>
      <c r="U6" s="112">
        <v>4</v>
      </c>
      <c r="V6" s="112">
        <v>3</v>
      </c>
      <c r="W6" s="112">
        <v>4</v>
      </c>
      <c r="X6" s="112">
        <v>2</v>
      </c>
      <c r="Y6" s="114">
        <v>4</v>
      </c>
      <c r="Z6" s="112">
        <v>2</v>
      </c>
      <c r="AA6" s="115">
        <v>12</v>
      </c>
      <c r="AB6" s="115">
        <v>1</v>
      </c>
    </row>
    <row r="7" spans="1:28" ht="21.75" customHeight="1" thickBot="1">
      <c r="A7" s="6">
        <v>1</v>
      </c>
      <c r="B7" s="7">
        <v>34</v>
      </c>
      <c r="C7" s="30" t="s">
        <v>46</v>
      </c>
      <c r="D7" s="30"/>
      <c r="E7" s="31" t="s">
        <v>118</v>
      </c>
      <c r="F7" s="6">
        <v>1</v>
      </c>
      <c r="G7" s="7"/>
      <c r="H7" s="8">
        <f t="shared" ref="H7:H9" si="0">IF(G7="нс",0,IF(G7="сх",0,IF(G7="дк",0,IF(F7=1,$H$5+1,$H$5-F7+1))))</f>
        <v>4</v>
      </c>
      <c r="I7" s="6">
        <v>1</v>
      </c>
      <c r="J7" s="7"/>
      <c r="K7" s="8">
        <f t="shared" ref="K7:K9" si="1">IF(J7="нс",0,IF(J7="сх",0,IF(J7="дк",0,IF(I7=1,$K$5+1,$K$5-I7+1))))</f>
        <v>4</v>
      </c>
      <c r="L7" s="6">
        <v>1</v>
      </c>
      <c r="M7" s="7"/>
      <c r="N7" s="8">
        <f t="shared" ref="N7:N9" si="2">IF(M7="нс",0,IF(M7="сх",0,IF(M7="дк",0,IF(L7=1,$N$5+1,$N$5-L7+1))))</f>
        <v>4</v>
      </c>
      <c r="O7" s="42">
        <v>1</v>
      </c>
      <c r="P7" s="43">
        <f>IF(OR(G7="дк",J7="дк",M7="дк")=TRUE,"Man",(H7+K7+N7-Q7))</f>
        <v>8</v>
      </c>
      <c r="Q7" s="20">
        <f>IF(OR(G7="дк",J7="дк",M7="дк")=TRUE,"Man",MIN(H7,K7,N7))</f>
        <v>4</v>
      </c>
      <c r="R7" s="109">
        <v>2</v>
      </c>
      <c r="S7" s="81" t="s">
        <v>106</v>
      </c>
      <c r="T7" s="68" t="s">
        <v>91</v>
      </c>
      <c r="U7" s="112">
        <v>9</v>
      </c>
      <c r="V7" s="112">
        <v>1</v>
      </c>
      <c r="W7" s="112">
        <v>0</v>
      </c>
      <c r="X7" s="112" t="s">
        <v>88</v>
      </c>
      <c r="Y7" s="112">
        <v>0</v>
      </c>
      <c r="Z7" s="112" t="s">
        <v>88</v>
      </c>
      <c r="AA7" s="115">
        <v>9</v>
      </c>
      <c r="AB7" s="115">
        <v>2</v>
      </c>
    </row>
    <row r="8" spans="1:28" ht="21.75" customHeight="1" thickBot="1">
      <c r="A8" s="4">
        <v>2</v>
      </c>
      <c r="B8" s="3">
        <v>9</v>
      </c>
      <c r="C8" s="23" t="s">
        <v>47</v>
      </c>
      <c r="D8" s="23"/>
      <c r="E8" s="68" t="s">
        <v>218</v>
      </c>
      <c r="F8" s="4">
        <v>2</v>
      </c>
      <c r="G8" s="3"/>
      <c r="H8" s="8">
        <f t="shared" si="0"/>
        <v>2</v>
      </c>
      <c r="I8" s="4">
        <v>2</v>
      </c>
      <c r="J8" s="3"/>
      <c r="K8" s="8">
        <f t="shared" si="1"/>
        <v>2</v>
      </c>
      <c r="L8" s="4">
        <v>2</v>
      </c>
      <c r="M8" s="3"/>
      <c r="N8" s="8">
        <f t="shared" si="2"/>
        <v>2</v>
      </c>
      <c r="O8" s="44">
        <v>2</v>
      </c>
      <c r="P8" s="43">
        <f>IF(OR(G8="дк",J8="дк",M8="дк")=TRUE,"Man",(H8+K8+N8-Q8))</f>
        <v>4</v>
      </c>
      <c r="Q8" s="20">
        <f>IF(OR(G8="дк",J8="дк",M8="дк")=TRUE,"Man",MIN(H8,K8,N8))</f>
        <v>2</v>
      </c>
      <c r="R8" s="109">
        <v>3</v>
      </c>
      <c r="S8" s="81" t="s">
        <v>46</v>
      </c>
      <c r="T8" s="68" t="s">
        <v>118</v>
      </c>
      <c r="U8" s="112">
        <v>0</v>
      </c>
      <c r="V8" s="112" t="s">
        <v>88</v>
      </c>
      <c r="W8" s="112">
        <v>0</v>
      </c>
      <c r="X8" s="112" t="s">
        <v>88</v>
      </c>
      <c r="Y8" s="114">
        <v>8</v>
      </c>
      <c r="Z8" s="112">
        <v>1</v>
      </c>
      <c r="AA8" s="115">
        <v>8</v>
      </c>
      <c r="AB8" s="115">
        <v>3</v>
      </c>
    </row>
    <row r="9" spans="1:28" ht="21.75" customHeight="1" thickBot="1">
      <c r="A9" s="4">
        <v>3</v>
      </c>
      <c r="B9" s="3">
        <v>18</v>
      </c>
      <c r="C9" s="23" t="s">
        <v>48</v>
      </c>
      <c r="D9" s="23"/>
      <c r="E9" s="5" t="s">
        <v>219</v>
      </c>
      <c r="F9" s="4">
        <v>3</v>
      </c>
      <c r="G9" s="3"/>
      <c r="H9" s="8">
        <f t="shared" si="0"/>
        <v>1</v>
      </c>
      <c r="I9" s="4">
        <v>3</v>
      </c>
      <c r="J9" s="3"/>
      <c r="K9" s="8">
        <f t="shared" si="1"/>
        <v>1</v>
      </c>
      <c r="L9" s="4">
        <v>3</v>
      </c>
      <c r="M9" s="3"/>
      <c r="N9" s="8">
        <f t="shared" si="2"/>
        <v>1</v>
      </c>
      <c r="O9" s="44">
        <v>3</v>
      </c>
      <c r="P9" s="43">
        <f>IF(OR(G9="дк",J9="дк",M9="дк")=TRUE,"Man",(H9+K9+N9-Q9))</f>
        <v>2</v>
      </c>
      <c r="Q9" s="20">
        <f>IF(OR(G9="дк",J9="дк",M9="дк")=TRUE,"Man",MIN(H9,K9,N9))</f>
        <v>1</v>
      </c>
      <c r="R9" s="109">
        <v>4</v>
      </c>
      <c r="S9" s="81" t="s">
        <v>188</v>
      </c>
      <c r="T9" s="68" t="s">
        <v>218</v>
      </c>
      <c r="U9" s="112">
        <v>0</v>
      </c>
      <c r="V9" s="112" t="s">
        <v>88</v>
      </c>
      <c r="W9" s="112">
        <v>8</v>
      </c>
      <c r="X9" s="112">
        <v>1</v>
      </c>
      <c r="Y9" s="112">
        <v>0</v>
      </c>
      <c r="Z9" s="112" t="s">
        <v>88</v>
      </c>
      <c r="AA9" s="115">
        <v>8</v>
      </c>
      <c r="AB9" s="115">
        <v>4</v>
      </c>
    </row>
    <row r="10" spans="1:28" ht="21.75" customHeight="1" thickBot="1">
      <c r="R10" s="109">
        <v>5</v>
      </c>
      <c r="S10" s="81" t="s">
        <v>185</v>
      </c>
      <c r="T10" s="68" t="s">
        <v>218</v>
      </c>
      <c r="U10" s="112">
        <v>2</v>
      </c>
      <c r="V10" s="112">
        <v>4</v>
      </c>
      <c r="W10" s="112">
        <v>3</v>
      </c>
      <c r="X10" s="112">
        <v>3</v>
      </c>
      <c r="Y10" s="112">
        <v>0</v>
      </c>
      <c r="Z10" s="112" t="s">
        <v>88</v>
      </c>
      <c r="AA10" s="115">
        <v>5</v>
      </c>
      <c r="AB10" s="115">
        <v>5</v>
      </c>
    </row>
    <row r="11" spans="1:28" ht="21.75" customHeight="1" thickBot="1">
      <c r="H11" s="40" t="s">
        <v>184</v>
      </c>
      <c r="R11" s="109">
        <v>6</v>
      </c>
      <c r="S11" s="81" t="s">
        <v>134</v>
      </c>
      <c r="T11" s="68" t="s">
        <v>91</v>
      </c>
      <c r="U11" s="112">
        <v>4</v>
      </c>
      <c r="V11" s="112">
        <v>2</v>
      </c>
      <c r="W11" s="112">
        <v>0</v>
      </c>
      <c r="X11" s="112" t="s">
        <v>88</v>
      </c>
      <c r="Y11" s="112">
        <v>0</v>
      </c>
      <c r="Z11" s="112" t="s">
        <v>88</v>
      </c>
      <c r="AA11" s="115">
        <v>4</v>
      </c>
      <c r="AB11" s="115">
        <v>6</v>
      </c>
    </row>
    <row r="12" spans="1:28" ht="21.75" customHeight="1" thickBot="1">
      <c r="R12" s="109">
        <v>7</v>
      </c>
      <c r="S12" s="81" t="s">
        <v>48</v>
      </c>
      <c r="T12" s="68" t="s">
        <v>218</v>
      </c>
      <c r="U12" s="112">
        <v>0</v>
      </c>
      <c r="V12" s="112" t="s">
        <v>88</v>
      </c>
      <c r="W12" s="112">
        <v>0</v>
      </c>
      <c r="X12" s="112" t="s">
        <v>88</v>
      </c>
      <c r="Y12" s="114">
        <v>2</v>
      </c>
      <c r="Z12" s="112">
        <v>3</v>
      </c>
      <c r="AA12" s="115">
        <v>2</v>
      </c>
      <c r="AB12" s="115">
        <v>7</v>
      </c>
    </row>
    <row r="13" spans="1:28" ht="21.75" customHeight="1" thickBot="1">
      <c r="R13" s="109">
        <v>8</v>
      </c>
      <c r="S13" s="81" t="s">
        <v>186</v>
      </c>
      <c r="T13" s="68" t="s">
        <v>187</v>
      </c>
      <c r="U13" s="112">
        <v>1</v>
      </c>
      <c r="V13" s="112">
        <v>5</v>
      </c>
      <c r="W13" s="112">
        <v>0</v>
      </c>
      <c r="X13" s="112" t="s">
        <v>88</v>
      </c>
      <c r="Y13" s="112">
        <v>0</v>
      </c>
      <c r="Z13" s="112" t="s">
        <v>88</v>
      </c>
      <c r="AA13" s="115">
        <v>1</v>
      </c>
      <c r="AB13" s="115">
        <v>8</v>
      </c>
    </row>
    <row r="14" spans="1:28" ht="21.75" customHeight="1"/>
    <row r="15" spans="1:28" ht="21.75" customHeight="1">
      <c r="U15" s="40" t="s">
        <v>184</v>
      </c>
    </row>
    <row r="16" spans="1:28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ortState ref="R6:AB13">
    <sortCondition ref="AB6:AB13"/>
  </sortState>
  <mergeCells count="18">
    <mergeCell ref="O5:P5"/>
    <mergeCell ref="F4:H4"/>
    <mergeCell ref="I4:K4"/>
    <mergeCell ref="L4:N4"/>
    <mergeCell ref="F5:G5"/>
    <mergeCell ref="I5:J5"/>
    <mergeCell ref="L5:M5"/>
    <mergeCell ref="R3:R5"/>
    <mergeCell ref="S3:S5"/>
    <mergeCell ref="T3:T5"/>
    <mergeCell ref="U3:V3"/>
    <mergeCell ref="U4:V4"/>
    <mergeCell ref="AB3:AB5"/>
    <mergeCell ref="W3:X3"/>
    <mergeCell ref="W4:X4"/>
    <mergeCell ref="Y3:Z3"/>
    <mergeCell ref="Y4:Z4"/>
    <mergeCell ref="AA3:AA5"/>
  </mergeCells>
  <phoneticPr fontId="0" type="noConversion"/>
  <pageMargins left="0.15748031496062992" right="0.23622047244094491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topLeftCell="I4" zoomScaleNormal="130" zoomScaleSheetLayoutView="100" workbookViewId="0">
      <selection activeCell="T16" sqref="T16"/>
    </sheetView>
  </sheetViews>
  <sheetFormatPr defaultRowHeight="12.75"/>
  <cols>
    <col min="1" max="1" width="5.85546875" customWidth="1"/>
    <col min="2" max="2" width="5.42578125" style="1" customWidth="1"/>
    <col min="3" max="3" width="20.5703125" customWidth="1"/>
    <col min="4" max="4" width="5.42578125" customWidth="1"/>
    <col min="5" max="5" width="19.42578125" customWidth="1"/>
    <col min="6" max="6" width="5.85546875" customWidth="1"/>
    <col min="7" max="7" width="5.5703125" style="1" customWidth="1"/>
    <col min="8" max="8" width="6.85546875" style="1" customWidth="1"/>
    <col min="9" max="9" width="5.85546875" customWidth="1"/>
    <col min="10" max="10" width="5.5703125" customWidth="1"/>
    <col min="11" max="11" width="5.85546875" style="1" customWidth="1"/>
    <col min="12" max="12" width="5.85546875" customWidth="1"/>
    <col min="13" max="13" width="5.5703125" customWidth="1"/>
    <col min="14" max="14" width="5.85546875" style="1" customWidth="1"/>
    <col min="15" max="15" width="6.140625" style="1" customWidth="1"/>
    <col min="16" max="16" width="6.42578125" style="1" customWidth="1"/>
    <col min="17" max="17" width="9.7109375" style="1" customWidth="1"/>
    <col min="18" max="18" width="5.7109375" customWidth="1"/>
    <col min="19" max="19" width="23.28515625" customWidth="1"/>
    <col min="20" max="20" width="24.42578125" customWidth="1"/>
  </cols>
  <sheetData>
    <row r="1" spans="1:28" ht="18.75">
      <c r="G1" s="40" t="s">
        <v>63</v>
      </c>
      <c r="U1" s="40" t="s">
        <v>63</v>
      </c>
    </row>
    <row r="2" spans="1:28" ht="15.75">
      <c r="C2" s="29" t="s">
        <v>16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U2" s="29" t="s">
        <v>16</v>
      </c>
    </row>
    <row r="3" spans="1:28" ht="13.5" thickBot="1">
      <c r="C3" s="26">
        <f ca="1">NOW()</f>
        <v>42282.682179513889</v>
      </c>
      <c r="D3" s="25"/>
      <c r="E3" s="25"/>
      <c r="F3" s="25"/>
      <c r="G3" s="25"/>
      <c r="H3" s="25"/>
      <c r="I3" s="25"/>
    </row>
    <row r="4" spans="1:28" ht="16.5" thickBot="1">
      <c r="A4" s="2" t="s">
        <v>1</v>
      </c>
      <c r="C4" s="26"/>
      <c r="F4" s="151" t="s">
        <v>6</v>
      </c>
      <c r="G4" s="152"/>
      <c r="H4" s="153"/>
      <c r="I4" s="154" t="s">
        <v>5</v>
      </c>
      <c r="J4" s="155"/>
      <c r="K4" s="156"/>
      <c r="L4" s="154" t="s">
        <v>4</v>
      </c>
      <c r="M4" s="155"/>
      <c r="N4" s="156"/>
      <c r="R4" s="142" t="s">
        <v>70</v>
      </c>
      <c r="S4" s="142" t="s">
        <v>71</v>
      </c>
      <c r="T4" s="142" t="s">
        <v>72</v>
      </c>
      <c r="U4" s="145" t="s">
        <v>73</v>
      </c>
      <c r="V4" s="146"/>
      <c r="W4" s="145" t="s">
        <v>75</v>
      </c>
      <c r="X4" s="146"/>
      <c r="Y4" s="145" t="s">
        <v>77</v>
      </c>
      <c r="Z4" s="146"/>
      <c r="AA4" s="142" t="s">
        <v>79</v>
      </c>
      <c r="AB4" s="142" t="s">
        <v>80</v>
      </c>
    </row>
    <row r="5" spans="1:28" ht="16.5" thickBot="1">
      <c r="A5" s="22">
        <f>COUNT(A7:A12)</f>
        <v>6</v>
      </c>
      <c r="F5" s="157" t="s">
        <v>0</v>
      </c>
      <c r="G5" s="158"/>
      <c r="H5" s="10">
        <f>A5-(COUNTIF(G7:G12,"нс"))</f>
        <v>5</v>
      </c>
      <c r="I5" s="157" t="s">
        <v>0</v>
      </c>
      <c r="J5" s="158"/>
      <c r="K5" s="10">
        <f>A5-(COUNTIF(J7:J12,"нс"))</f>
        <v>5</v>
      </c>
      <c r="L5" s="157" t="s">
        <v>0</v>
      </c>
      <c r="M5" s="158"/>
      <c r="N5" s="10">
        <f>A5-(COUNTIF(M7:M12,"нс"))</f>
        <v>5</v>
      </c>
      <c r="O5" s="149" t="s">
        <v>8</v>
      </c>
      <c r="P5" s="150"/>
      <c r="R5" s="143"/>
      <c r="S5" s="143"/>
      <c r="T5" s="143"/>
      <c r="U5" s="147" t="s">
        <v>74</v>
      </c>
      <c r="V5" s="148"/>
      <c r="W5" s="147" t="s">
        <v>76</v>
      </c>
      <c r="X5" s="148"/>
      <c r="Y5" s="147" t="s">
        <v>78</v>
      </c>
      <c r="Z5" s="148"/>
      <c r="AA5" s="143"/>
      <c r="AB5" s="143"/>
    </row>
    <row r="6" spans="1:28" s="11" customFormat="1" ht="51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18" t="s">
        <v>7</v>
      </c>
      <c r="P6" s="21" t="s">
        <v>2</v>
      </c>
      <c r="Q6" s="19" t="s">
        <v>9</v>
      </c>
      <c r="R6" s="144"/>
      <c r="S6" s="144"/>
      <c r="T6" s="144"/>
      <c r="U6" s="108" t="s">
        <v>81</v>
      </c>
      <c r="V6" s="108" t="s">
        <v>82</v>
      </c>
      <c r="W6" s="108" t="s">
        <v>81</v>
      </c>
      <c r="X6" s="108" t="s">
        <v>82</v>
      </c>
      <c r="Y6" s="108" t="s">
        <v>81</v>
      </c>
      <c r="Z6" s="108" t="s">
        <v>82</v>
      </c>
      <c r="AA6" s="144"/>
      <c r="AB6" s="144"/>
    </row>
    <row r="7" spans="1:28" ht="18" customHeight="1" thickBot="1">
      <c r="A7" s="6">
        <v>1</v>
      </c>
      <c r="B7" s="7">
        <v>71</v>
      </c>
      <c r="C7" s="30" t="s">
        <v>24</v>
      </c>
      <c r="D7" s="30"/>
      <c r="E7" s="111" t="s">
        <v>91</v>
      </c>
      <c r="F7" s="6">
        <v>1</v>
      </c>
      <c r="G7" s="7"/>
      <c r="H7" s="8">
        <f t="shared" ref="H7:H12" si="0">IF(G7="нс",0,IF(G7="сх",0,IF(G7="дк",0,IF(F7=1,$H$5+1,$H$5-F7+1))))</f>
        <v>6</v>
      </c>
      <c r="I7" s="6">
        <v>1</v>
      </c>
      <c r="J7" s="7"/>
      <c r="K7" s="8">
        <f t="shared" ref="K7:K12" si="1">IF(J7="нс",0,IF(J7="сх",0,IF(J7="дк",0,IF(I7=1,$K$5+1,$K$5-I7+1))))</f>
        <v>6</v>
      </c>
      <c r="L7" s="6">
        <v>1</v>
      </c>
      <c r="M7" s="7"/>
      <c r="N7" s="8">
        <f t="shared" ref="N7:N12" si="2">IF(M7="нс",0,IF(M7="сх",0,IF(M7="дк",0,IF(L7=1,$N$5+1,$N$5-L7+1))))</f>
        <v>6</v>
      </c>
      <c r="O7" s="42">
        <v>1</v>
      </c>
      <c r="P7" s="43">
        <f t="shared" ref="P7:P12" si="3">IF(OR(G7="дк",J7="дк",M7="дк")=TRUE,"Man",(H7+K7+N7-Q7))</f>
        <v>12</v>
      </c>
      <c r="Q7" s="20">
        <f t="shared" ref="Q7:Q12" si="4">IF(OR(G7="дк",J7="дк",M7="дк")=TRUE,"Man",MIN(H7,K7,N7))</f>
        <v>6</v>
      </c>
      <c r="R7" s="109">
        <v>1</v>
      </c>
      <c r="S7" s="110" t="s">
        <v>156</v>
      </c>
      <c r="T7" s="111" t="s">
        <v>91</v>
      </c>
      <c r="U7" s="112">
        <v>15</v>
      </c>
      <c r="V7" s="112">
        <v>1</v>
      </c>
      <c r="W7" s="112">
        <v>15</v>
      </c>
      <c r="X7" s="112">
        <v>1</v>
      </c>
      <c r="Y7" s="112">
        <v>12</v>
      </c>
      <c r="Z7" s="112">
        <v>1</v>
      </c>
      <c r="AA7" s="116">
        <v>42</v>
      </c>
      <c r="AB7" s="116">
        <v>1</v>
      </c>
    </row>
    <row r="8" spans="1:28" ht="18" customHeight="1" thickBot="1">
      <c r="A8" s="4">
        <v>2</v>
      </c>
      <c r="B8" s="3">
        <v>76</v>
      </c>
      <c r="C8" s="23" t="s">
        <v>25</v>
      </c>
      <c r="D8" s="23"/>
      <c r="E8" s="111" t="s">
        <v>190</v>
      </c>
      <c r="F8" s="4">
        <v>2</v>
      </c>
      <c r="G8" s="3"/>
      <c r="H8" s="8">
        <f t="shared" si="0"/>
        <v>4</v>
      </c>
      <c r="I8" s="4">
        <v>2</v>
      </c>
      <c r="J8" s="3"/>
      <c r="K8" s="8">
        <f t="shared" si="1"/>
        <v>4</v>
      </c>
      <c r="L8" s="4">
        <v>2</v>
      </c>
      <c r="M8" s="3"/>
      <c r="N8" s="8">
        <f t="shared" si="2"/>
        <v>4</v>
      </c>
      <c r="O8" s="44">
        <v>2</v>
      </c>
      <c r="P8" s="43">
        <f t="shared" si="3"/>
        <v>8</v>
      </c>
      <c r="Q8" s="20">
        <f t="shared" si="4"/>
        <v>4</v>
      </c>
      <c r="R8" s="109">
        <v>2</v>
      </c>
      <c r="S8" s="110" t="s">
        <v>189</v>
      </c>
      <c r="T8" s="111" t="s">
        <v>190</v>
      </c>
      <c r="U8" s="112">
        <v>10</v>
      </c>
      <c r="V8" s="112">
        <v>2</v>
      </c>
      <c r="W8" s="112">
        <v>11</v>
      </c>
      <c r="X8" s="112">
        <v>2</v>
      </c>
      <c r="Y8" s="112">
        <v>8</v>
      </c>
      <c r="Z8" s="112">
        <v>2</v>
      </c>
      <c r="AA8" s="116">
        <v>29</v>
      </c>
      <c r="AB8" s="116">
        <v>2</v>
      </c>
    </row>
    <row r="9" spans="1:28" ht="24.75" customHeight="1" thickBot="1">
      <c r="A9" s="4">
        <v>3</v>
      </c>
      <c r="B9" s="3">
        <v>4</v>
      </c>
      <c r="C9" s="23" t="s">
        <v>27</v>
      </c>
      <c r="D9" s="23"/>
      <c r="E9" s="111" t="s">
        <v>97</v>
      </c>
      <c r="F9" s="4">
        <v>3</v>
      </c>
      <c r="G9" s="3"/>
      <c r="H9" s="8">
        <f t="shared" si="0"/>
        <v>3</v>
      </c>
      <c r="I9" s="4">
        <v>3</v>
      </c>
      <c r="J9" s="3"/>
      <c r="K9" s="8">
        <f t="shared" si="1"/>
        <v>3</v>
      </c>
      <c r="L9" s="4" t="s">
        <v>62</v>
      </c>
      <c r="M9" s="4" t="s">
        <v>62</v>
      </c>
      <c r="N9" s="8">
        <f t="shared" si="2"/>
        <v>0</v>
      </c>
      <c r="O9" s="44">
        <v>3</v>
      </c>
      <c r="P9" s="43">
        <f t="shared" si="3"/>
        <v>6</v>
      </c>
      <c r="Q9" s="20">
        <f t="shared" si="4"/>
        <v>0</v>
      </c>
      <c r="R9" s="109">
        <v>3</v>
      </c>
      <c r="S9" s="110" t="s">
        <v>193</v>
      </c>
      <c r="T9" s="111" t="s">
        <v>190</v>
      </c>
      <c r="U9" s="112">
        <v>6</v>
      </c>
      <c r="V9" s="112">
        <v>5</v>
      </c>
      <c r="W9" s="112">
        <v>9</v>
      </c>
      <c r="X9" s="112">
        <v>3</v>
      </c>
      <c r="Y9" s="112">
        <v>0</v>
      </c>
      <c r="Z9" s="112" t="s">
        <v>88</v>
      </c>
      <c r="AA9" s="116">
        <v>15</v>
      </c>
      <c r="AB9" s="116">
        <v>3</v>
      </c>
    </row>
    <row r="10" spans="1:28" ht="18" customHeight="1" thickBot="1">
      <c r="A10" s="4">
        <v>4</v>
      </c>
      <c r="B10" s="3">
        <v>74</v>
      </c>
      <c r="C10" s="23" t="s">
        <v>28</v>
      </c>
      <c r="D10" s="23"/>
      <c r="E10" s="111" t="s">
        <v>190</v>
      </c>
      <c r="F10" s="4">
        <v>5</v>
      </c>
      <c r="G10" s="3"/>
      <c r="H10" s="8">
        <f t="shared" si="0"/>
        <v>1</v>
      </c>
      <c r="I10" s="4">
        <v>4</v>
      </c>
      <c r="J10" s="3"/>
      <c r="K10" s="8">
        <f t="shared" si="1"/>
        <v>2</v>
      </c>
      <c r="L10" s="4">
        <v>3</v>
      </c>
      <c r="M10" s="3"/>
      <c r="N10" s="8">
        <f t="shared" si="2"/>
        <v>3</v>
      </c>
      <c r="O10" s="44">
        <v>4</v>
      </c>
      <c r="P10" s="43">
        <f t="shared" si="3"/>
        <v>5</v>
      </c>
      <c r="Q10" s="20">
        <f t="shared" si="4"/>
        <v>1</v>
      </c>
      <c r="R10" s="109">
        <v>4</v>
      </c>
      <c r="S10" s="110" t="s">
        <v>28</v>
      </c>
      <c r="T10" s="111" t="s">
        <v>190</v>
      </c>
      <c r="U10" s="112">
        <v>8</v>
      </c>
      <c r="V10" s="112">
        <v>3</v>
      </c>
      <c r="W10" s="112">
        <v>0</v>
      </c>
      <c r="X10" s="112" t="s">
        <v>88</v>
      </c>
      <c r="Y10" s="112">
        <v>5</v>
      </c>
      <c r="Z10" s="112">
        <v>4</v>
      </c>
      <c r="AA10" s="116">
        <v>13</v>
      </c>
      <c r="AB10" s="116">
        <v>4</v>
      </c>
    </row>
    <row r="11" spans="1:28" ht="18" customHeight="1" thickBot="1">
      <c r="A11" s="4">
        <v>5</v>
      </c>
      <c r="B11" s="3">
        <v>42</v>
      </c>
      <c r="C11" s="23" t="s">
        <v>29</v>
      </c>
      <c r="D11" s="23"/>
      <c r="E11" s="5" t="s">
        <v>220</v>
      </c>
      <c r="F11" s="4">
        <v>4</v>
      </c>
      <c r="G11" s="3"/>
      <c r="H11" s="8">
        <f t="shared" si="0"/>
        <v>2</v>
      </c>
      <c r="I11" s="4">
        <v>5</v>
      </c>
      <c r="J11" s="3"/>
      <c r="K11" s="8">
        <f t="shared" si="1"/>
        <v>1</v>
      </c>
      <c r="L11" s="4">
        <v>4</v>
      </c>
      <c r="M11" s="3"/>
      <c r="N11" s="8">
        <f t="shared" si="2"/>
        <v>2</v>
      </c>
      <c r="O11" s="44">
        <v>5</v>
      </c>
      <c r="P11" s="43">
        <f t="shared" si="3"/>
        <v>4</v>
      </c>
      <c r="Q11" s="20">
        <f t="shared" si="4"/>
        <v>1</v>
      </c>
      <c r="R11" s="109">
        <v>5</v>
      </c>
      <c r="S11" s="110" t="s">
        <v>27</v>
      </c>
      <c r="T11" s="111" t="s">
        <v>97</v>
      </c>
      <c r="U11" s="112">
        <v>0</v>
      </c>
      <c r="V11" s="112" t="s">
        <v>88</v>
      </c>
      <c r="W11" s="112">
        <v>5</v>
      </c>
      <c r="X11" s="112">
        <v>5</v>
      </c>
      <c r="Y11" s="112">
        <v>6</v>
      </c>
      <c r="Z11" s="112">
        <v>3</v>
      </c>
      <c r="AA11" s="116">
        <v>11</v>
      </c>
      <c r="AB11" s="116">
        <v>5</v>
      </c>
    </row>
    <row r="12" spans="1:28" ht="18" customHeight="1" thickBot="1">
      <c r="A12" s="4">
        <v>6</v>
      </c>
      <c r="B12" s="3">
        <v>75</v>
      </c>
      <c r="C12" s="23" t="s">
        <v>26</v>
      </c>
      <c r="D12" s="23"/>
      <c r="E12" s="111" t="s">
        <v>190</v>
      </c>
      <c r="F12" s="4" t="s">
        <v>61</v>
      </c>
      <c r="G12" s="3" t="s">
        <v>61</v>
      </c>
      <c r="H12" s="8">
        <f t="shared" si="0"/>
        <v>0</v>
      </c>
      <c r="I12" s="4" t="s">
        <v>61</v>
      </c>
      <c r="J12" s="3" t="s">
        <v>61</v>
      </c>
      <c r="K12" s="8">
        <f t="shared" si="1"/>
        <v>0</v>
      </c>
      <c r="L12" s="4" t="s">
        <v>61</v>
      </c>
      <c r="M12" s="4" t="s">
        <v>61</v>
      </c>
      <c r="N12" s="8">
        <f t="shared" si="2"/>
        <v>0</v>
      </c>
      <c r="O12" s="113" t="s">
        <v>88</v>
      </c>
      <c r="P12" s="43">
        <f t="shared" si="3"/>
        <v>0</v>
      </c>
      <c r="Q12" s="20">
        <f t="shared" si="4"/>
        <v>0</v>
      </c>
      <c r="R12" s="109">
        <v>6</v>
      </c>
      <c r="S12" s="110" t="s">
        <v>191</v>
      </c>
      <c r="T12" s="111" t="s">
        <v>190</v>
      </c>
      <c r="U12" s="112">
        <v>3</v>
      </c>
      <c r="V12" s="112">
        <v>6</v>
      </c>
      <c r="W12" s="112">
        <v>7</v>
      </c>
      <c r="X12" s="112">
        <v>4</v>
      </c>
      <c r="Y12" s="112">
        <v>0</v>
      </c>
      <c r="Z12" s="112" t="s">
        <v>88</v>
      </c>
      <c r="AA12" s="116">
        <v>10</v>
      </c>
      <c r="AB12" s="116">
        <v>6</v>
      </c>
    </row>
    <row r="13" spans="1:28" ht="18" customHeight="1" thickBot="1">
      <c r="H13" s="40"/>
      <c r="R13" s="109">
        <v>7</v>
      </c>
      <c r="S13" s="110" t="s">
        <v>196</v>
      </c>
      <c r="T13" s="111" t="s">
        <v>190</v>
      </c>
      <c r="U13" s="112">
        <v>6</v>
      </c>
      <c r="V13" s="112">
        <v>4</v>
      </c>
      <c r="W13" s="112">
        <v>0</v>
      </c>
      <c r="X13" s="112" t="s">
        <v>88</v>
      </c>
      <c r="Y13" s="112">
        <v>0</v>
      </c>
      <c r="Z13" s="112" t="s">
        <v>88</v>
      </c>
      <c r="AA13" s="116">
        <v>6</v>
      </c>
      <c r="AB13" s="116">
        <v>7</v>
      </c>
    </row>
    <row r="14" spans="1:28" ht="18" customHeight="1" thickBot="1">
      <c r="G14" s="40" t="s">
        <v>184</v>
      </c>
      <c r="R14" s="109">
        <v>8</v>
      </c>
      <c r="S14" s="110" t="s">
        <v>29</v>
      </c>
      <c r="T14" s="174" t="s">
        <v>222</v>
      </c>
      <c r="U14" s="112">
        <v>0</v>
      </c>
      <c r="V14" s="112" t="s">
        <v>88</v>
      </c>
      <c r="W14" s="112">
        <v>0</v>
      </c>
      <c r="X14" s="112" t="s">
        <v>88</v>
      </c>
      <c r="Y14" s="112">
        <v>4</v>
      </c>
      <c r="Z14" s="112">
        <v>5</v>
      </c>
      <c r="AA14" s="116">
        <v>4</v>
      </c>
      <c r="AB14" s="116">
        <v>8</v>
      </c>
    </row>
    <row r="15" spans="1:28" ht="18" customHeight="1" thickBot="1">
      <c r="R15" s="109">
        <v>9</v>
      </c>
      <c r="S15" s="110" t="s">
        <v>195</v>
      </c>
      <c r="T15" s="111" t="s">
        <v>190</v>
      </c>
      <c r="U15" s="112">
        <v>3</v>
      </c>
      <c r="V15" s="112">
        <v>7</v>
      </c>
      <c r="W15" s="112">
        <v>0</v>
      </c>
      <c r="X15" s="112" t="s">
        <v>88</v>
      </c>
      <c r="Y15" s="112">
        <v>0</v>
      </c>
      <c r="Z15" s="112" t="s">
        <v>88</v>
      </c>
      <c r="AA15" s="116">
        <v>3</v>
      </c>
      <c r="AB15" s="116">
        <v>9</v>
      </c>
    </row>
    <row r="16" spans="1:28" ht="18" customHeight="1" thickBot="1">
      <c r="R16" s="109">
        <v>10</v>
      </c>
      <c r="S16" s="110" t="s">
        <v>192</v>
      </c>
      <c r="T16" s="111" t="s">
        <v>190</v>
      </c>
      <c r="U16" s="112">
        <v>0</v>
      </c>
      <c r="V16" s="112" t="s">
        <v>88</v>
      </c>
      <c r="W16" s="112">
        <v>2</v>
      </c>
      <c r="X16" s="112">
        <v>6</v>
      </c>
      <c r="Y16" s="112">
        <v>0</v>
      </c>
      <c r="Z16" s="112" t="s">
        <v>88</v>
      </c>
      <c r="AA16" s="116">
        <v>2</v>
      </c>
      <c r="AB16" s="116">
        <v>10</v>
      </c>
    </row>
    <row r="17" spans="18:28" ht="18" customHeight="1" thickBot="1">
      <c r="R17" s="109">
        <v>11</v>
      </c>
      <c r="S17" s="110" t="s">
        <v>194</v>
      </c>
      <c r="T17" s="111" t="s">
        <v>190</v>
      </c>
      <c r="U17" s="112">
        <v>0</v>
      </c>
      <c r="V17" s="112" t="s">
        <v>88</v>
      </c>
      <c r="W17" s="112">
        <v>2</v>
      </c>
      <c r="X17" s="112">
        <v>7</v>
      </c>
      <c r="Y17" s="112">
        <v>0</v>
      </c>
      <c r="Z17" s="112" t="s">
        <v>88</v>
      </c>
      <c r="AA17" s="116">
        <v>2</v>
      </c>
      <c r="AB17" s="116">
        <v>11</v>
      </c>
    </row>
    <row r="19" spans="18:28" ht="18.75">
      <c r="U19" s="40" t="s">
        <v>184</v>
      </c>
    </row>
  </sheetData>
  <sortState ref="S7:AB17">
    <sortCondition descending="1" ref="AA7:AA17"/>
  </sortState>
  <mergeCells count="18">
    <mergeCell ref="O5:P5"/>
    <mergeCell ref="F4:H4"/>
    <mergeCell ref="I4:K4"/>
    <mergeCell ref="L4:N4"/>
    <mergeCell ref="F5:G5"/>
    <mergeCell ref="I5:J5"/>
    <mergeCell ref="L5:M5"/>
    <mergeCell ref="R4:R6"/>
    <mergeCell ref="S4:S6"/>
    <mergeCell ref="T4:T6"/>
    <mergeCell ref="U4:V4"/>
    <mergeCell ref="U5:V5"/>
    <mergeCell ref="AB4:AB6"/>
    <mergeCell ref="W4:X4"/>
    <mergeCell ref="W5:X5"/>
    <mergeCell ref="Y4:Z4"/>
    <mergeCell ref="Y5:Z5"/>
    <mergeCell ref="AA4:AA6"/>
  </mergeCells>
  <phoneticPr fontId="0" type="noConversion"/>
  <pageMargins left="0.27559055118110237" right="0.23622047244094491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80" zoomScaleNormal="130" zoomScaleSheetLayoutView="80" workbookViewId="0">
      <selection activeCell="F13" sqref="F13"/>
    </sheetView>
  </sheetViews>
  <sheetFormatPr defaultRowHeight="12.75"/>
  <cols>
    <col min="1" max="1" width="5.85546875" customWidth="1"/>
    <col min="2" max="2" width="5.42578125" style="1" customWidth="1"/>
    <col min="3" max="3" width="20.5703125" customWidth="1"/>
    <col min="4" max="4" width="5.42578125" customWidth="1"/>
    <col min="5" max="5" width="25.85546875" customWidth="1"/>
    <col min="6" max="6" width="5.85546875" customWidth="1"/>
    <col min="7" max="7" width="5.5703125" style="1" customWidth="1"/>
    <col min="8" max="8" width="5.85546875" style="1" customWidth="1"/>
    <col min="9" max="9" width="5.85546875" customWidth="1"/>
    <col min="10" max="10" width="5.5703125" customWidth="1"/>
    <col min="11" max="11" width="5.85546875" style="1" customWidth="1"/>
    <col min="12" max="12" width="5.85546875" customWidth="1"/>
    <col min="13" max="13" width="5.5703125" customWidth="1"/>
    <col min="14" max="14" width="5.85546875" style="1" customWidth="1"/>
    <col min="15" max="15" width="6.140625" style="1" customWidth="1"/>
    <col min="16" max="16" width="6.42578125" style="1" customWidth="1"/>
    <col min="17" max="17" width="9.7109375" style="1" customWidth="1"/>
    <col min="19" max="19" width="19.5703125" customWidth="1"/>
    <col min="20" max="20" width="26.140625" customWidth="1"/>
  </cols>
  <sheetData>
    <row r="1" spans="1:28" ht="18.75">
      <c r="H1" s="40" t="s">
        <v>63</v>
      </c>
      <c r="U1" s="40" t="s">
        <v>63</v>
      </c>
    </row>
    <row r="2" spans="1:28" ht="15.75">
      <c r="C2" s="29" t="s">
        <v>19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U2" s="29" t="s">
        <v>19</v>
      </c>
    </row>
    <row r="3" spans="1:28" ht="13.5" thickBot="1">
      <c r="C3" s="26">
        <f ca="1">NOW()</f>
        <v>42282.682179513889</v>
      </c>
      <c r="D3" s="25"/>
      <c r="E3" s="25"/>
      <c r="F3" s="25"/>
      <c r="G3" s="25"/>
      <c r="H3" s="25"/>
      <c r="I3" s="25"/>
    </row>
    <row r="4" spans="1:28" ht="16.5" thickBot="1">
      <c r="A4" s="2" t="s">
        <v>1</v>
      </c>
      <c r="C4" s="26"/>
      <c r="F4" s="151" t="s">
        <v>6</v>
      </c>
      <c r="G4" s="152"/>
      <c r="H4" s="153"/>
      <c r="I4" s="154" t="s">
        <v>5</v>
      </c>
      <c r="J4" s="155"/>
      <c r="K4" s="156"/>
      <c r="L4" s="154" t="s">
        <v>4</v>
      </c>
      <c r="M4" s="155"/>
      <c r="N4" s="156"/>
      <c r="R4" s="142" t="s">
        <v>70</v>
      </c>
      <c r="S4" s="142" t="s">
        <v>71</v>
      </c>
      <c r="T4" s="142" t="s">
        <v>72</v>
      </c>
      <c r="U4" s="145" t="s">
        <v>73</v>
      </c>
      <c r="V4" s="146"/>
      <c r="W4" s="145" t="s">
        <v>75</v>
      </c>
      <c r="X4" s="146"/>
      <c r="Y4" s="145" t="s">
        <v>77</v>
      </c>
      <c r="Z4" s="146"/>
      <c r="AA4" s="142" t="s">
        <v>79</v>
      </c>
      <c r="AB4" s="142" t="s">
        <v>80</v>
      </c>
    </row>
    <row r="5" spans="1:28" ht="16.5" thickBot="1">
      <c r="A5" s="22">
        <f>COUNT(A7:A12)</f>
        <v>6</v>
      </c>
      <c r="F5" s="157" t="s">
        <v>0</v>
      </c>
      <c r="G5" s="158"/>
      <c r="H5" s="10">
        <f>A5-(COUNTIF(G7:G12,"нс"))</f>
        <v>6</v>
      </c>
      <c r="I5" s="157" t="s">
        <v>0</v>
      </c>
      <c r="J5" s="158"/>
      <c r="K5" s="10">
        <f>A5-(COUNTIF(J7:J12,"нс"))</f>
        <v>6</v>
      </c>
      <c r="L5" s="157" t="s">
        <v>0</v>
      </c>
      <c r="M5" s="158"/>
      <c r="N5" s="10">
        <f>A5-(COUNTIF(M7:M12,"нс"))</f>
        <v>5</v>
      </c>
      <c r="O5" s="149" t="s">
        <v>8</v>
      </c>
      <c r="P5" s="150"/>
      <c r="R5" s="143"/>
      <c r="S5" s="143"/>
      <c r="T5" s="143"/>
      <c r="U5" s="147" t="s">
        <v>74</v>
      </c>
      <c r="V5" s="148"/>
      <c r="W5" s="147" t="s">
        <v>76</v>
      </c>
      <c r="X5" s="148"/>
      <c r="Y5" s="147" t="s">
        <v>78</v>
      </c>
      <c r="Z5" s="148"/>
      <c r="AA5" s="143"/>
      <c r="AB5" s="143"/>
    </row>
    <row r="6" spans="1:28" s="11" customFormat="1" ht="51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18" t="s">
        <v>7</v>
      </c>
      <c r="P6" s="21" t="s">
        <v>2</v>
      </c>
      <c r="Q6" s="19" t="s">
        <v>9</v>
      </c>
      <c r="R6" s="144"/>
      <c r="S6" s="144"/>
      <c r="T6" s="144"/>
      <c r="U6" s="108" t="s">
        <v>81</v>
      </c>
      <c r="V6" s="108" t="s">
        <v>82</v>
      </c>
      <c r="W6" s="108" t="s">
        <v>81</v>
      </c>
      <c r="X6" s="108" t="s">
        <v>82</v>
      </c>
      <c r="Y6" s="108" t="s">
        <v>81</v>
      </c>
      <c r="Z6" s="108" t="s">
        <v>82</v>
      </c>
      <c r="AA6" s="144"/>
      <c r="AB6" s="144"/>
    </row>
    <row r="7" spans="1:28" ht="18" customHeight="1" thickBot="1">
      <c r="A7" s="6">
        <v>1</v>
      </c>
      <c r="B7" s="7">
        <v>40</v>
      </c>
      <c r="C7" s="41" t="s">
        <v>33</v>
      </c>
      <c r="D7" s="30"/>
      <c r="E7" s="31" t="s">
        <v>221</v>
      </c>
      <c r="F7" s="6">
        <v>2</v>
      </c>
      <c r="G7" s="7"/>
      <c r="H7" s="8">
        <f t="shared" ref="H7:H12" si="0">IF(G7="нс",0,IF(G7="сх",0,IF(G7="дк",0,IF(F7=1,$H$5+1,$H$5-F7+1))))</f>
        <v>5</v>
      </c>
      <c r="I7" s="6">
        <v>1</v>
      </c>
      <c r="J7" s="7"/>
      <c r="K7" s="8">
        <f t="shared" ref="K7:K12" si="1">IF(J7="нс",0,IF(J7="сх",0,IF(J7="дк",0,IF(I7=1,$K$5+1,$K$5-I7+1))))</f>
        <v>7</v>
      </c>
      <c r="L7" s="6">
        <v>4</v>
      </c>
      <c r="M7" s="7"/>
      <c r="N7" s="8">
        <f t="shared" ref="N7:N12" si="2">IF(M7="нс",0,IF(M7="сх",0,IF(M7="дк",0,IF(L7=1,$N$5+1,$N$5-L7+1))))</f>
        <v>2</v>
      </c>
      <c r="O7" s="42">
        <v>1</v>
      </c>
      <c r="P7" s="43">
        <f t="shared" ref="P7:P12" si="3">IF(OR(G7="дк",J7="дк",M7="дк")=TRUE,"Man",(H7+K7+N7-Q7))</f>
        <v>12</v>
      </c>
      <c r="Q7" s="20">
        <f t="shared" ref="Q7:Q12" si="4">IF(OR(G7="дк",J7="дк",M7="дк")=TRUE,"Man",MIN(H7,K7,N7))</f>
        <v>2</v>
      </c>
      <c r="R7" s="109">
        <v>1</v>
      </c>
      <c r="S7" s="110" t="s">
        <v>25</v>
      </c>
      <c r="T7" s="111" t="s">
        <v>190</v>
      </c>
      <c r="U7" s="112">
        <v>4</v>
      </c>
      <c r="V7" s="112">
        <v>3</v>
      </c>
      <c r="W7" s="112">
        <v>3</v>
      </c>
      <c r="X7" s="112">
        <v>1</v>
      </c>
      <c r="Y7" s="112">
        <v>11</v>
      </c>
      <c r="Z7" s="112">
        <v>2</v>
      </c>
      <c r="AA7" s="113">
        <v>18</v>
      </c>
      <c r="AB7" s="112">
        <v>1</v>
      </c>
    </row>
    <row r="8" spans="1:28" ht="18" customHeight="1" thickBot="1">
      <c r="A8" s="4">
        <v>2</v>
      </c>
      <c r="B8" s="3">
        <v>76</v>
      </c>
      <c r="C8" s="118" t="s">
        <v>25</v>
      </c>
      <c r="D8" s="23"/>
      <c r="E8" s="111" t="s">
        <v>190</v>
      </c>
      <c r="F8" s="4">
        <v>1</v>
      </c>
      <c r="G8" s="3"/>
      <c r="H8" s="8">
        <f t="shared" si="0"/>
        <v>7</v>
      </c>
      <c r="I8" s="4">
        <v>3</v>
      </c>
      <c r="J8" s="3"/>
      <c r="K8" s="8">
        <f t="shared" si="1"/>
        <v>4</v>
      </c>
      <c r="L8" s="4" t="s">
        <v>61</v>
      </c>
      <c r="M8" s="3" t="s">
        <v>61</v>
      </c>
      <c r="N8" s="8">
        <f t="shared" si="2"/>
        <v>0</v>
      </c>
      <c r="O8" s="44">
        <v>2</v>
      </c>
      <c r="P8" s="43">
        <f t="shared" si="3"/>
        <v>11</v>
      </c>
      <c r="Q8" s="20">
        <f t="shared" si="4"/>
        <v>0</v>
      </c>
      <c r="R8" s="109">
        <v>2</v>
      </c>
      <c r="S8" s="110" t="s">
        <v>30</v>
      </c>
      <c r="T8" s="111" t="s">
        <v>197</v>
      </c>
      <c r="U8" s="112">
        <v>9</v>
      </c>
      <c r="V8" s="112">
        <v>1</v>
      </c>
      <c r="W8" s="112">
        <v>0</v>
      </c>
      <c r="X8" s="112" t="s">
        <v>88</v>
      </c>
      <c r="Y8" s="112">
        <v>5</v>
      </c>
      <c r="Z8" s="112">
        <v>6</v>
      </c>
      <c r="AA8" s="113">
        <v>14</v>
      </c>
      <c r="AB8" s="112">
        <v>2</v>
      </c>
    </row>
    <row r="9" spans="1:28" ht="18" customHeight="1" thickBot="1">
      <c r="A9" s="4">
        <v>3</v>
      </c>
      <c r="B9" s="3">
        <v>53</v>
      </c>
      <c r="C9" s="117" t="s">
        <v>31</v>
      </c>
      <c r="D9" s="23"/>
      <c r="E9" s="111" t="s">
        <v>97</v>
      </c>
      <c r="F9" s="4">
        <v>4</v>
      </c>
      <c r="G9" s="3"/>
      <c r="H9" s="8">
        <f t="shared" si="0"/>
        <v>3</v>
      </c>
      <c r="I9" s="4">
        <v>4</v>
      </c>
      <c r="J9" s="3"/>
      <c r="K9" s="8">
        <f t="shared" si="1"/>
        <v>3</v>
      </c>
      <c r="L9" s="4">
        <v>1</v>
      </c>
      <c r="M9" s="3"/>
      <c r="N9" s="8">
        <f t="shared" si="2"/>
        <v>6</v>
      </c>
      <c r="O9" s="44">
        <v>3</v>
      </c>
      <c r="P9" s="43">
        <f t="shared" si="3"/>
        <v>9</v>
      </c>
      <c r="Q9" s="20">
        <f t="shared" si="4"/>
        <v>3</v>
      </c>
      <c r="R9" s="109">
        <v>3</v>
      </c>
      <c r="S9" s="110" t="s">
        <v>33</v>
      </c>
      <c r="T9" s="31" t="s">
        <v>221</v>
      </c>
      <c r="U9" s="112">
        <v>0</v>
      </c>
      <c r="V9" s="112" t="s">
        <v>88</v>
      </c>
      <c r="W9" s="112">
        <v>0</v>
      </c>
      <c r="X9" s="112" t="s">
        <v>88</v>
      </c>
      <c r="Y9" s="112">
        <v>12</v>
      </c>
      <c r="Z9" s="112">
        <v>1</v>
      </c>
      <c r="AA9" s="113">
        <v>12</v>
      </c>
      <c r="AB9" s="112">
        <v>3</v>
      </c>
    </row>
    <row r="10" spans="1:28" ht="18" customHeight="1" thickBot="1">
      <c r="A10" s="4">
        <v>4</v>
      </c>
      <c r="B10" s="3">
        <v>46</v>
      </c>
      <c r="C10" s="35" t="s">
        <v>34</v>
      </c>
      <c r="D10" s="23"/>
      <c r="E10" s="31" t="s">
        <v>221</v>
      </c>
      <c r="F10" s="4">
        <v>3</v>
      </c>
      <c r="G10" s="3"/>
      <c r="H10" s="8">
        <f t="shared" si="0"/>
        <v>4</v>
      </c>
      <c r="I10" s="4">
        <v>2</v>
      </c>
      <c r="J10" s="3"/>
      <c r="K10" s="8">
        <f t="shared" si="1"/>
        <v>5</v>
      </c>
      <c r="L10" s="4">
        <v>5</v>
      </c>
      <c r="M10" s="3"/>
      <c r="N10" s="8">
        <f t="shared" si="2"/>
        <v>1</v>
      </c>
      <c r="O10" s="44">
        <v>4</v>
      </c>
      <c r="P10" s="43">
        <f t="shared" si="3"/>
        <v>9</v>
      </c>
      <c r="Q10" s="20">
        <f t="shared" si="4"/>
        <v>1</v>
      </c>
      <c r="R10" s="109">
        <v>4</v>
      </c>
      <c r="S10" s="110" t="s">
        <v>31</v>
      </c>
      <c r="T10" s="111" t="s">
        <v>97</v>
      </c>
      <c r="U10" s="112">
        <v>0</v>
      </c>
      <c r="V10" s="112" t="s">
        <v>88</v>
      </c>
      <c r="W10" s="112">
        <v>1</v>
      </c>
      <c r="X10" s="112">
        <v>2</v>
      </c>
      <c r="Y10" s="112">
        <v>9</v>
      </c>
      <c r="Z10" s="112">
        <v>3</v>
      </c>
      <c r="AA10" s="113">
        <v>10</v>
      </c>
      <c r="AB10" s="112">
        <v>4</v>
      </c>
    </row>
    <row r="11" spans="1:28" ht="18" customHeight="1" thickBot="1">
      <c r="A11" s="4">
        <v>5</v>
      </c>
      <c r="B11" s="3">
        <v>7</v>
      </c>
      <c r="C11" s="117" t="s">
        <v>32</v>
      </c>
      <c r="D11" s="23"/>
      <c r="E11" s="111" t="s">
        <v>91</v>
      </c>
      <c r="F11" s="4">
        <v>6</v>
      </c>
      <c r="G11" s="3"/>
      <c r="H11" s="8">
        <f t="shared" si="0"/>
        <v>1</v>
      </c>
      <c r="I11" s="4">
        <v>6</v>
      </c>
      <c r="J11" s="3"/>
      <c r="K11" s="8">
        <f t="shared" si="1"/>
        <v>1</v>
      </c>
      <c r="L11" s="4">
        <v>2</v>
      </c>
      <c r="M11" s="3"/>
      <c r="N11" s="8">
        <f t="shared" si="2"/>
        <v>4</v>
      </c>
      <c r="O11" s="44">
        <v>5</v>
      </c>
      <c r="P11" s="43">
        <f t="shared" si="3"/>
        <v>5</v>
      </c>
      <c r="Q11" s="20">
        <f t="shared" si="4"/>
        <v>1</v>
      </c>
      <c r="R11" s="109">
        <v>5</v>
      </c>
      <c r="S11" s="110" t="s">
        <v>32</v>
      </c>
      <c r="T11" s="111" t="s">
        <v>91</v>
      </c>
      <c r="U11" s="112">
        <v>5</v>
      </c>
      <c r="V11" s="112">
        <v>2</v>
      </c>
      <c r="W11" s="112">
        <v>0</v>
      </c>
      <c r="X11" s="112" t="s">
        <v>88</v>
      </c>
      <c r="Y11" s="112">
        <v>5</v>
      </c>
      <c r="Z11" s="112">
        <v>5</v>
      </c>
      <c r="AA11" s="113">
        <v>10</v>
      </c>
      <c r="AB11" s="112">
        <v>5</v>
      </c>
    </row>
    <row r="12" spans="1:28" ht="18" customHeight="1" thickBot="1">
      <c r="A12" s="4">
        <v>6</v>
      </c>
      <c r="B12" s="3">
        <v>61</v>
      </c>
      <c r="C12" s="35" t="s">
        <v>30</v>
      </c>
      <c r="D12" s="23"/>
      <c r="E12" s="111" t="s">
        <v>197</v>
      </c>
      <c r="F12" s="4">
        <v>5</v>
      </c>
      <c r="G12" s="3"/>
      <c r="H12" s="8">
        <f t="shared" si="0"/>
        <v>2</v>
      </c>
      <c r="I12" s="4">
        <v>5</v>
      </c>
      <c r="J12" s="3"/>
      <c r="K12" s="8">
        <f t="shared" si="1"/>
        <v>2</v>
      </c>
      <c r="L12" s="4">
        <v>3</v>
      </c>
      <c r="M12" s="3"/>
      <c r="N12" s="8">
        <f t="shared" si="2"/>
        <v>3</v>
      </c>
      <c r="O12" s="44">
        <v>6</v>
      </c>
      <c r="P12" s="43">
        <f t="shared" si="3"/>
        <v>5</v>
      </c>
      <c r="Q12" s="20">
        <f t="shared" si="4"/>
        <v>2</v>
      </c>
      <c r="R12" s="109">
        <v>6</v>
      </c>
      <c r="S12" s="110" t="s">
        <v>34</v>
      </c>
      <c r="T12" s="31" t="s">
        <v>221</v>
      </c>
      <c r="U12" s="112">
        <v>0</v>
      </c>
      <c r="V12" s="112" t="s">
        <v>88</v>
      </c>
      <c r="W12" s="112">
        <v>0</v>
      </c>
      <c r="X12" s="112" t="s">
        <v>88</v>
      </c>
      <c r="Y12" s="112">
        <v>9</v>
      </c>
      <c r="Z12" s="112">
        <v>4</v>
      </c>
      <c r="AA12" s="113">
        <v>9</v>
      </c>
      <c r="AB12" s="112">
        <v>6</v>
      </c>
    </row>
    <row r="13" spans="1:28" ht="18" customHeight="1" thickBot="1">
      <c r="R13" s="109">
        <v>7</v>
      </c>
      <c r="S13" s="110" t="s">
        <v>193</v>
      </c>
      <c r="T13" s="111" t="s">
        <v>190</v>
      </c>
      <c r="U13" s="112">
        <v>1</v>
      </c>
      <c r="V13" s="112">
        <v>4</v>
      </c>
      <c r="W13" s="112">
        <v>0</v>
      </c>
      <c r="X13" s="112" t="s">
        <v>88</v>
      </c>
      <c r="Y13" s="112">
        <v>0</v>
      </c>
      <c r="Z13" s="112" t="s">
        <v>88</v>
      </c>
      <c r="AA13" s="113">
        <v>1</v>
      </c>
      <c r="AB13" s="112">
        <v>7</v>
      </c>
    </row>
    <row r="14" spans="1:28" ht="18.75">
      <c r="F14" s="40" t="s">
        <v>184</v>
      </c>
      <c r="H14" s="39"/>
    </row>
    <row r="15" spans="1:28" ht="18.75">
      <c r="H15" s="40"/>
      <c r="U15" s="40" t="s">
        <v>184</v>
      </c>
    </row>
  </sheetData>
  <sortState ref="S7:AB13">
    <sortCondition ref="AB7:AB13"/>
  </sortState>
  <mergeCells count="18">
    <mergeCell ref="O5:P5"/>
    <mergeCell ref="F4:H4"/>
    <mergeCell ref="I4:K4"/>
    <mergeCell ref="L4:N4"/>
    <mergeCell ref="F5:G5"/>
    <mergeCell ref="I5:J5"/>
    <mergeCell ref="L5:M5"/>
    <mergeCell ref="R4:R6"/>
    <mergeCell ref="S4:S6"/>
    <mergeCell ref="T4:T6"/>
    <mergeCell ref="U4:V4"/>
    <mergeCell ref="U5:V5"/>
    <mergeCell ref="AB4:AB6"/>
    <mergeCell ref="W4:X4"/>
    <mergeCell ref="W5:X5"/>
    <mergeCell ref="Y4:Z4"/>
    <mergeCell ref="Y5:Z5"/>
    <mergeCell ref="AA4:AA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"/>
  <sheetViews>
    <sheetView view="pageBreakPreview" zoomScale="80" zoomScaleNormal="130" zoomScaleSheetLayoutView="80" workbookViewId="0">
      <selection activeCell="V12" sqref="V12"/>
    </sheetView>
  </sheetViews>
  <sheetFormatPr defaultRowHeight="12.75"/>
  <cols>
    <col min="1" max="1" width="5.85546875" customWidth="1"/>
    <col min="2" max="2" width="5.42578125" style="1" customWidth="1"/>
    <col min="3" max="3" width="23.140625" customWidth="1"/>
    <col min="4" max="4" width="5.42578125" customWidth="1"/>
    <col min="5" max="5" width="19" customWidth="1"/>
    <col min="6" max="6" width="5.85546875" customWidth="1"/>
    <col min="7" max="7" width="5.5703125" style="1" customWidth="1"/>
    <col min="8" max="8" width="5.85546875" style="1" customWidth="1"/>
    <col min="9" max="9" width="5.85546875" customWidth="1"/>
    <col min="10" max="10" width="5.5703125" customWidth="1"/>
    <col min="11" max="11" width="5.85546875" style="1" customWidth="1"/>
    <col min="12" max="12" width="5.85546875" customWidth="1"/>
    <col min="13" max="13" width="5.5703125" customWidth="1"/>
    <col min="14" max="14" width="5.85546875" style="1" customWidth="1"/>
    <col min="15" max="15" width="6.140625" style="1" customWidth="1"/>
    <col min="16" max="16" width="6.42578125" style="1" customWidth="1"/>
    <col min="17" max="17" width="9.7109375" style="1" customWidth="1"/>
    <col min="18" max="18" width="5.85546875" customWidth="1"/>
    <col min="19" max="19" width="24.28515625" customWidth="1"/>
    <col min="20" max="20" width="22.28515625" customWidth="1"/>
  </cols>
  <sheetData>
    <row r="1" spans="1:28" ht="18.75">
      <c r="G1" s="40" t="s">
        <v>63</v>
      </c>
      <c r="U1" s="40" t="s">
        <v>63</v>
      </c>
    </row>
    <row r="2" spans="1:28" ht="15.75">
      <c r="C2" s="29" t="s">
        <v>21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U2" s="29" t="s">
        <v>21</v>
      </c>
    </row>
    <row r="3" spans="1:28" ht="13.5" thickBot="1">
      <c r="C3" s="26">
        <f ca="1">NOW()</f>
        <v>42282.682179513889</v>
      </c>
      <c r="D3" s="25"/>
      <c r="E3" s="25"/>
      <c r="F3" s="25"/>
      <c r="G3" s="25"/>
      <c r="H3" s="25"/>
      <c r="I3" s="25"/>
    </row>
    <row r="4" spans="1:28" ht="16.5" thickBot="1">
      <c r="A4" s="2" t="s">
        <v>1</v>
      </c>
      <c r="C4" s="26"/>
      <c r="F4" s="151" t="s">
        <v>6</v>
      </c>
      <c r="G4" s="152"/>
      <c r="H4" s="153"/>
      <c r="I4" s="154" t="s">
        <v>5</v>
      </c>
      <c r="J4" s="155"/>
      <c r="K4" s="156"/>
      <c r="L4" s="154" t="s">
        <v>4</v>
      </c>
      <c r="M4" s="155"/>
      <c r="N4" s="156"/>
      <c r="R4" s="142" t="s">
        <v>70</v>
      </c>
      <c r="S4" s="142" t="s">
        <v>71</v>
      </c>
      <c r="T4" s="142" t="s">
        <v>72</v>
      </c>
      <c r="U4" s="145" t="s">
        <v>73</v>
      </c>
      <c r="V4" s="146"/>
      <c r="W4" s="145" t="s">
        <v>75</v>
      </c>
      <c r="X4" s="146"/>
      <c r="Y4" s="145" t="s">
        <v>77</v>
      </c>
      <c r="Z4" s="146"/>
      <c r="AA4" s="142" t="s">
        <v>79</v>
      </c>
      <c r="AB4" s="142" t="s">
        <v>80</v>
      </c>
    </row>
    <row r="5" spans="1:28" ht="16.5" thickBot="1">
      <c r="A5" s="22">
        <f>COUNT(A7:A12)</f>
        <v>6</v>
      </c>
      <c r="F5" s="157" t="s">
        <v>0</v>
      </c>
      <c r="G5" s="158"/>
      <c r="H5" s="10">
        <f>A5-(COUNTIF(G7:G12,"нс"))</f>
        <v>6</v>
      </c>
      <c r="I5" s="157" t="s">
        <v>0</v>
      </c>
      <c r="J5" s="158"/>
      <c r="K5" s="10">
        <f>A5-(COUNTIF(J7:J12,"нс"))</f>
        <v>6</v>
      </c>
      <c r="L5" s="157" t="s">
        <v>0</v>
      </c>
      <c r="M5" s="158"/>
      <c r="N5" s="10">
        <f>A5-(COUNTIF(M7:M12,"нс"))</f>
        <v>6</v>
      </c>
      <c r="O5" s="149" t="s">
        <v>8</v>
      </c>
      <c r="P5" s="150"/>
      <c r="R5" s="143"/>
      <c r="S5" s="143"/>
      <c r="T5" s="143"/>
      <c r="U5" s="147" t="s">
        <v>74</v>
      </c>
      <c r="V5" s="148"/>
      <c r="W5" s="147" t="s">
        <v>76</v>
      </c>
      <c r="X5" s="148"/>
      <c r="Y5" s="147" t="s">
        <v>78</v>
      </c>
      <c r="Z5" s="148"/>
      <c r="AA5" s="143"/>
      <c r="AB5" s="143"/>
    </row>
    <row r="6" spans="1:28" s="11" customFormat="1" ht="47.25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18" t="s">
        <v>7</v>
      </c>
      <c r="P6" s="21" t="s">
        <v>2</v>
      </c>
      <c r="Q6" s="19" t="s">
        <v>9</v>
      </c>
      <c r="R6" s="144"/>
      <c r="S6" s="144"/>
      <c r="T6" s="144"/>
      <c r="U6" s="108" t="s">
        <v>81</v>
      </c>
      <c r="V6" s="108" t="s">
        <v>82</v>
      </c>
      <c r="W6" s="108" t="s">
        <v>81</v>
      </c>
      <c r="X6" s="108" t="s">
        <v>82</v>
      </c>
      <c r="Y6" s="108" t="s">
        <v>81</v>
      </c>
      <c r="Z6" s="108" t="s">
        <v>82</v>
      </c>
      <c r="AA6" s="144"/>
      <c r="AB6" s="144"/>
    </row>
    <row r="7" spans="1:28" ht="18" customHeight="1" thickBot="1">
      <c r="A7" s="6">
        <v>1</v>
      </c>
      <c r="B7" s="7">
        <v>22</v>
      </c>
      <c r="C7" s="119" t="s">
        <v>49</v>
      </c>
      <c r="D7" s="30"/>
      <c r="E7" s="114" t="s">
        <v>118</v>
      </c>
      <c r="F7" s="6">
        <v>2</v>
      </c>
      <c r="G7" s="7"/>
      <c r="H7" s="8">
        <f t="shared" ref="H7:H12" si="0">IF(G7="нс",0,IF(G7="сх",0,IF(G7="дк",0,IF(F7=1,$H$5+1,$H$5-F7+1))))</f>
        <v>5</v>
      </c>
      <c r="I7" s="6">
        <v>1</v>
      </c>
      <c r="J7" s="7"/>
      <c r="K7" s="8">
        <f t="shared" ref="K7:K12" si="1">IF(J7="нс",0,IF(J7="сх",0,IF(J7="дк",0,IF(I7=1,$K$5+1,$K$5-I7+1))))</f>
        <v>7</v>
      </c>
      <c r="L7" s="6">
        <v>1</v>
      </c>
      <c r="M7" s="7"/>
      <c r="N7" s="8">
        <f t="shared" ref="N7:N12" si="2">IF(M7="нс",0,IF(M7="сх",0,IF(M7="дк",0,IF(L7=1,$N$5+1,$N$5-L7+1))))</f>
        <v>7</v>
      </c>
      <c r="O7" s="42">
        <v>1</v>
      </c>
      <c r="P7" s="43">
        <f t="shared" ref="P7:P12" si="3">IF(OR(G7="дк",J7="дк",M7="дк")=TRUE,"Man",(H7+K7+N7-Q7))</f>
        <v>14</v>
      </c>
      <c r="Q7" s="20">
        <f t="shared" ref="Q7:Q12" si="4">IF(OR(G7="дк",J7="дк",M7="дк")=TRUE,"Man",MIN(H7,K7,N7))</f>
        <v>5</v>
      </c>
      <c r="R7" s="109">
        <v>1</v>
      </c>
      <c r="S7" s="110" t="s">
        <v>50</v>
      </c>
      <c r="T7" s="111" t="s">
        <v>197</v>
      </c>
      <c r="U7" s="112">
        <v>8</v>
      </c>
      <c r="V7" s="112">
        <v>1</v>
      </c>
      <c r="W7" s="112">
        <v>12</v>
      </c>
      <c r="X7" s="112">
        <v>2</v>
      </c>
      <c r="Y7" s="112">
        <v>10</v>
      </c>
      <c r="Z7" s="112">
        <v>2</v>
      </c>
      <c r="AA7" s="116">
        <v>30</v>
      </c>
      <c r="AB7" s="116">
        <v>1</v>
      </c>
    </row>
    <row r="8" spans="1:28" ht="18" customHeight="1" thickBot="1">
      <c r="A8" s="4">
        <v>2</v>
      </c>
      <c r="B8" s="3">
        <v>62</v>
      </c>
      <c r="C8" s="37" t="s">
        <v>50</v>
      </c>
      <c r="D8" s="23"/>
      <c r="E8" s="111" t="s">
        <v>197</v>
      </c>
      <c r="F8" s="4">
        <v>3</v>
      </c>
      <c r="G8" s="3"/>
      <c r="H8" s="8">
        <f t="shared" si="0"/>
        <v>4</v>
      </c>
      <c r="I8" s="4">
        <v>2</v>
      </c>
      <c r="J8" s="3"/>
      <c r="K8" s="8">
        <f t="shared" si="1"/>
        <v>5</v>
      </c>
      <c r="L8" s="4">
        <v>2</v>
      </c>
      <c r="M8" s="3"/>
      <c r="N8" s="8">
        <f t="shared" si="2"/>
        <v>5</v>
      </c>
      <c r="O8" s="44">
        <v>2</v>
      </c>
      <c r="P8" s="43">
        <f t="shared" si="3"/>
        <v>10</v>
      </c>
      <c r="Q8" s="20">
        <f t="shared" si="4"/>
        <v>4</v>
      </c>
      <c r="R8" s="109">
        <v>2</v>
      </c>
      <c r="S8" s="110" t="s">
        <v>49</v>
      </c>
      <c r="T8" s="114" t="s">
        <v>118</v>
      </c>
      <c r="U8" s="112">
        <v>0</v>
      </c>
      <c r="V8" s="112" t="s">
        <v>88</v>
      </c>
      <c r="W8" s="112">
        <v>14</v>
      </c>
      <c r="X8" s="112">
        <v>1</v>
      </c>
      <c r="Y8" s="112">
        <v>14</v>
      </c>
      <c r="Z8" s="112">
        <v>1</v>
      </c>
      <c r="AA8" s="116">
        <v>28</v>
      </c>
      <c r="AB8" s="116">
        <v>2</v>
      </c>
    </row>
    <row r="9" spans="1:28" ht="18" customHeight="1" thickBot="1">
      <c r="A9" s="4">
        <v>3</v>
      </c>
      <c r="B9" s="3">
        <v>21</v>
      </c>
      <c r="C9" s="37" t="s">
        <v>52</v>
      </c>
      <c r="D9" s="23"/>
      <c r="E9" s="174" t="s">
        <v>118</v>
      </c>
      <c r="F9" s="4">
        <v>1</v>
      </c>
      <c r="G9" s="3"/>
      <c r="H9" s="8">
        <f t="shared" si="0"/>
        <v>7</v>
      </c>
      <c r="I9" s="4">
        <v>4</v>
      </c>
      <c r="J9" s="3"/>
      <c r="K9" s="8">
        <f t="shared" si="1"/>
        <v>3</v>
      </c>
      <c r="L9" s="4">
        <v>6</v>
      </c>
      <c r="M9" s="3"/>
      <c r="N9" s="8">
        <f t="shared" si="2"/>
        <v>1</v>
      </c>
      <c r="O9" s="44">
        <v>3</v>
      </c>
      <c r="P9" s="43">
        <f t="shared" si="3"/>
        <v>10</v>
      </c>
      <c r="Q9" s="20">
        <f t="shared" si="4"/>
        <v>1</v>
      </c>
      <c r="R9" s="109">
        <v>3</v>
      </c>
      <c r="S9" s="110" t="s">
        <v>32</v>
      </c>
      <c r="T9" s="111" t="s">
        <v>95</v>
      </c>
      <c r="U9" s="112">
        <v>4</v>
      </c>
      <c r="V9" s="112">
        <v>2</v>
      </c>
      <c r="W9" s="112">
        <v>8</v>
      </c>
      <c r="X9" s="112">
        <v>3</v>
      </c>
      <c r="Y9" s="112">
        <v>4</v>
      </c>
      <c r="Z9" s="112">
        <v>6</v>
      </c>
      <c r="AA9" s="116">
        <v>16</v>
      </c>
      <c r="AB9" s="116">
        <v>3</v>
      </c>
    </row>
    <row r="10" spans="1:28" ht="18" customHeight="1" thickBot="1">
      <c r="A10" s="4">
        <v>4</v>
      </c>
      <c r="B10" s="3">
        <v>4</v>
      </c>
      <c r="C10" s="34" t="s">
        <v>223</v>
      </c>
      <c r="D10" s="23"/>
      <c r="E10" s="5" t="s">
        <v>197</v>
      </c>
      <c r="F10" s="4">
        <v>4</v>
      </c>
      <c r="G10" s="3"/>
      <c r="H10" s="8">
        <f t="shared" si="0"/>
        <v>3</v>
      </c>
      <c r="I10" s="4">
        <v>3</v>
      </c>
      <c r="J10" s="3"/>
      <c r="K10" s="8">
        <f t="shared" si="1"/>
        <v>4</v>
      </c>
      <c r="L10" s="4">
        <v>3</v>
      </c>
      <c r="M10" s="3"/>
      <c r="N10" s="8">
        <f t="shared" si="2"/>
        <v>4</v>
      </c>
      <c r="O10" s="44">
        <v>4</v>
      </c>
      <c r="P10" s="43">
        <f t="shared" si="3"/>
        <v>8</v>
      </c>
      <c r="Q10" s="20">
        <f t="shared" si="4"/>
        <v>3</v>
      </c>
      <c r="R10" s="109">
        <v>4</v>
      </c>
      <c r="S10" s="110" t="s">
        <v>51</v>
      </c>
      <c r="T10" s="111" t="s">
        <v>91</v>
      </c>
      <c r="U10" s="112">
        <v>2</v>
      </c>
      <c r="V10" s="112">
        <v>3</v>
      </c>
      <c r="W10" s="112">
        <v>5</v>
      </c>
      <c r="X10" s="112">
        <v>5</v>
      </c>
      <c r="Y10" s="112">
        <v>4</v>
      </c>
      <c r="Z10" s="112">
        <v>5</v>
      </c>
      <c r="AA10" s="116">
        <v>11</v>
      </c>
      <c r="AB10" s="116">
        <v>4</v>
      </c>
    </row>
    <row r="11" spans="1:28" ht="18" customHeight="1" thickBot="1">
      <c r="A11" s="4">
        <v>5</v>
      </c>
      <c r="B11" s="3">
        <v>9</v>
      </c>
      <c r="C11" s="37" t="s">
        <v>51</v>
      </c>
      <c r="D11" s="23"/>
      <c r="E11" s="111" t="s">
        <v>91</v>
      </c>
      <c r="F11" s="4">
        <v>6</v>
      </c>
      <c r="G11" s="3"/>
      <c r="H11" s="8">
        <f t="shared" si="0"/>
        <v>1</v>
      </c>
      <c r="I11" s="4">
        <v>6</v>
      </c>
      <c r="J11" s="3"/>
      <c r="K11" s="8">
        <f t="shared" si="1"/>
        <v>1</v>
      </c>
      <c r="L11" s="4">
        <v>4</v>
      </c>
      <c r="M11" s="3"/>
      <c r="N11" s="8">
        <f t="shared" si="2"/>
        <v>3</v>
      </c>
      <c r="O11" s="44">
        <v>5</v>
      </c>
      <c r="P11" s="43">
        <f t="shared" si="3"/>
        <v>4</v>
      </c>
      <c r="Q11" s="20">
        <f t="shared" si="4"/>
        <v>1</v>
      </c>
      <c r="R11" s="109">
        <v>5</v>
      </c>
      <c r="S11" s="110" t="s">
        <v>117</v>
      </c>
      <c r="T11" s="111" t="s">
        <v>197</v>
      </c>
      <c r="U11" s="112">
        <v>0</v>
      </c>
      <c r="V11" s="112" t="s">
        <v>88</v>
      </c>
      <c r="W11" s="112">
        <v>0</v>
      </c>
      <c r="X11" s="112" t="s">
        <v>88</v>
      </c>
      <c r="Y11" s="112">
        <v>10</v>
      </c>
      <c r="Z11" s="112">
        <v>3</v>
      </c>
      <c r="AA11" s="116">
        <v>10</v>
      </c>
      <c r="AB11" s="116">
        <v>5</v>
      </c>
    </row>
    <row r="12" spans="1:28" ht="18" customHeight="1" thickBot="1">
      <c r="A12" s="4">
        <v>6</v>
      </c>
      <c r="B12" s="3">
        <v>7</v>
      </c>
      <c r="C12" s="37" t="s">
        <v>32</v>
      </c>
      <c r="D12" s="23"/>
      <c r="E12" s="111" t="s">
        <v>91</v>
      </c>
      <c r="F12" s="4">
        <v>5</v>
      </c>
      <c r="G12" s="3"/>
      <c r="H12" s="8">
        <f t="shared" si="0"/>
        <v>2</v>
      </c>
      <c r="I12" s="4">
        <v>5</v>
      </c>
      <c r="J12" s="3"/>
      <c r="K12" s="8">
        <f t="shared" si="1"/>
        <v>2</v>
      </c>
      <c r="L12" s="4">
        <v>5</v>
      </c>
      <c r="M12" s="3"/>
      <c r="N12" s="8">
        <f t="shared" si="2"/>
        <v>2</v>
      </c>
      <c r="O12" s="44">
        <v>6</v>
      </c>
      <c r="P12" s="43">
        <f t="shared" si="3"/>
        <v>4</v>
      </c>
      <c r="Q12" s="20">
        <f t="shared" si="4"/>
        <v>2</v>
      </c>
      <c r="R12" s="109">
        <v>6</v>
      </c>
      <c r="S12" s="110" t="s">
        <v>223</v>
      </c>
      <c r="T12" s="111" t="s">
        <v>197</v>
      </c>
      <c r="U12" s="112">
        <v>0</v>
      </c>
      <c r="V12" s="112" t="s">
        <v>88</v>
      </c>
      <c r="W12" s="112">
        <v>0</v>
      </c>
      <c r="X12" s="112" t="s">
        <v>88</v>
      </c>
      <c r="Y12" s="112">
        <v>8</v>
      </c>
      <c r="Z12" s="112">
        <v>4</v>
      </c>
      <c r="AA12" s="116">
        <v>8</v>
      </c>
      <c r="AB12" s="116">
        <v>6</v>
      </c>
    </row>
    <row r="13" spans="1:28" ht="18" customHeight="1" thickBot="1">
      <c r="H13" s="40" t="s">
        <v>184</v>
      </c>
      <c r="R13" s="109">
        <v>7</v>
      </c>
      <c r="S13" s="110" t="s">
        <v>198</v>
      </c>
      <c r="T13" s="114" t="s">
        <v>118</v>
      </c>
      <c r="U13" s="112">
        <v>0</v>
      </c>
      <c r="V13" s="112" t="s">
        <v>88</v>
      </c>
      <c r="W13" s="112">
        <v>6</v>
      </c>
      <c r="X13" s="112">
        <v>4</v>
      </c>
      <c r="Y13" s="112"/>
      <c r="Z13" s="112"/>
      <c r="AA13" s="116">
        <v>6</v>
      </c>
      <c r="AB13" s="116">
        <v>7</v>
      </c>
    </row>
    <row r="14" spans="1:28" ht="18" customHeight="1" thickBot="1">
      <c r="R14" s="109">
        <v>8</v>
      </c>
      <c r="S14" s="110" t="s">
        <v>199</v>
      </c>
      <c r="T14" s="111" t="s">
        <v>197</v>
      </c>
      <c r="U14" s="112">
        <v>0</v>
      </c>
      <c r="V14" s="112" t="s">
        <v>88</v>
      </c>
      <c r="W14" s="112">
        <v>4</v>
      </c>
      <c r="X14" s="112">
        <v>6</v>
      </c>
      <c r="Y14" s="112"/>
      <c r="Z14" s="112"/>
      <c r="AA14" s="116">
        <v>4</v>
      </c>
      <c r="AB14" s="116">
        <v>8</v>
      </c>
    </row>
    <row r="16" spans="1:28" ht="18.75">
      <c r="U16" s="40" t="s">
        <v>184</v>
      </c>
    </row>
  </sheetData>
  <sortState ref="S7:AB14">
    <sortCondition ref="AB7:AB14"/>
  </sortState>
  <mergeCells count="18">
    <mergeCell ref="O5:P5"/>
    <mergeCell ref="F4:H4"/>
    <mergeCell ref="I4:K4"/>
    <mergeCell ref="L4:N4"/>
    <mergeCell ref="F5:G5"/>
    <mergeCell ref="I5:J5"/>
    <mergeCell ref="L5:M5"/>
    <mergeCell ref="R4:R6"/>
    <mergeCell ref="S4:S6"/>
    <mergeCell ref="T4:T6"/>
    <mergeCell ref="U4:V4"/>
    <mergeCell ref="U5:V5"/>
    <mergeCell ref="AB4:AB6"/>
    <mergeCell ref="W4:X4"/>
    <mergeCell ref="W5:X5"/>
    <mergeCell ref="Y4:Z4"/>
    <mergeCell ref="Y5:Z5"/>
    <mergeCell ref="AA4:AA6"/>
  </mergeCells>
  <phoneticPr fontId="0" type="noConversion"/>
  <pageMargins left="0.43307086614173229" right="0.23622047244094491" top="0.98425196850393704" bottom="0.98425196850393704" header="0.51181102362204722" footer="0.51181102362204722"/>
  <pageSetup paperSize="9" scale="10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topLeftCell="A10" zoomScaleNormal="130" zoomScaleSheetLayoutView="100" workbookViewId="0">
      <selection activeCell="J10" sqref="J1:J1048576"/>
    </sheetView>
  </sheetViews>
  <sheetFormatPr defaultRowHeight="12.75"/>
  <cols>
    <col min="1" max="1" width="5.85546875" customWidth="1"/>
    <col min="2" max="2" width="5.42578125" style="1" customWidth="1"/>
    <col min="3" max="3" width="20.5703125" customWidth="1"/>
    <col min="4" max="4" width="5.42578125" customWidth="1"/>
    <col min="5" max="5" width="18.5703125" customWidth="1"/>
    <col min="6" max="6" width="5.85546875" customWidth="1"/>
    <col min="7" max="7" width="5.5703125" style="1" customWidth="1"/>
    <col min="8" max="8" width="5.85546875" style="1" customWidth="1"/>
    <col min="9" max="9" width="5.85546875" customWidth="1"/>
    <col min="10" max="10" width="5.5703125" customWidth="1"/>
    <col min="11" max="11" width="5.85546875" style="1" customWidth="1"/>
    <col min="12" max="12" width="5.85546875" customWidth="1"/>
    <col min="13" max="13" width="5.5703125" customWidth="1"/>
    <col min="14" max="14" width="5.85546875" style="1" customWidth="1"/>
    <col min="15" max="15" width="6.140625" style="1" customWidth="1"/>
    <col min="16" max="16" width="6.42578125" style="1" customWidth="1"/>
    <col min="17" max="17" width="9.7109375" style="1" customWidth="1"/>
    <col min="18" max="18" width="6.42578125" customWidth="1"/>
    <col min="19" max="19" width="20.5703125" customWidth="1"/>
    <col min="20" max="20" width="28" customWidth="1"/>
  </cols>
  <sheetData>
    <row r="1" spans="1:28" ht="18.75">
      <c r="G1" s="40" t="s">
        <v>63</v>
      </c>
      <c r="U1" s="40" t="s">
        <v>63</v>
      </c>
    </row>
    <row r="2" spans="1:28" ht="15.75">
      <c r="C2" s="29" t="s">
        <v>20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U2" s="29" t="s">
        <v>20</v>
      </c>
    </row>
    <row r="3" spans="1:28" ht="13.5" thickBot="1">
      <c r="C3" s="26">
        <f ca="1">NOW()</f>
        <v>42282.682179513889</v>
      </c>
      <c r="D3" s="25"/>
      <c r="E3" s="25"/>
      <c r="F3" s="25"/>
      <c r="G3" s="25"/>
      <c r="H3" s="25"/>
      <c r="I3" s="25"/>
    </row>
    <row r="4" spans="1:28" ht="16.5" thickBot="1">
      <c r="A4" s="2" t="s">
        <v>1</v>
      </c>
      <c r="C4" s="26"/>
      <c r="F4" s="151" t="s">
        <v>6</v>
      </c>
      <c r="G4" s="152"/>
      <c r="H4" s="153"/>
      <c r="I4" s="154" t="s">
        <v>5</v>
      </c>
      <c r="J4" s="155"/>
      <c r="K4" s="156"/>
      <c r="L4" s="154" t="s">
        <v>4</v>
      </c>
      <c r="M4" s="155"/>
      <c r="N4" s="156"/>
      <c r="R4" s="142" t="s">
        <v>70</v>
      </c>
      <c r="S4" s="142" t="s">
        <v>71</v>
      </c>
      <c r="T4" s="142" t="s">
        <v>72</v>
      </c>
      <c r="U4" s="145" t="s">
        <v>73</v>
      </c>
      <c r="V4" s="146"/>
      <c r="W4" s="145" t="s">
        <v>75</v>
      </c>
      <c r="X4" s="146"/>
      <c r="Y4" s="145" t="s">
        <v>77</v>
      </c>
      <c r="Z4" s="146"/>
      <c r="AA4" s="142" t="s">
        <v>79</v>
      </c>
      <c r="AB4" s="142" t="s">
        <v>80</v>
      </c>
    </row>
    <row r="5" spans="1:28" ht="16.5" thickBot="1">
      <c r="A5" s="22">
        <f>COUNT(A7:A18)</f>
        <v>12</v>
      </c>
      <c r="F5" s="157" t="s">
        <v>0</v>
      </c>
      <c r="G5" s="158"/>
      <c r="H5" s="10">
        <f>A5-(COUNTIF(G7:G18,"нс"))</f>
        <v>10</v>
      </c>
      <c r="I5" s="157" t="s">
        <v>0</v>
      </c>
      <c r="J5" s="158"/>
      <c r="K5" s="10">
        <f>A5-(COUNTIF(J7:J18,"нс"))</f>
        <v>9</v>
      </c>
      <c r="L5" s="157" t="s">
        <v>0</v>
      </c>
      <c r="M5" s="158"/>
      <c r="N5" s="10">
        <f>A5-(COUNTIF(M7:M18,"нс"))</f>
        <v>9</v>
      </c>
      <c r="O5" s="149" t="s">
        <v>8</v>
      </c>
      <c r="P5" s="150"/>
      <c r="R5" s="143"/>
      <c r="S5" s="143"/>
      <c r="T5" s="143"/>
      <c r="U5" s="147" t="s">
        <v>74</v>
      </c>
      <c r="V5" s="148"/>
      <c r="W5" s="147" t="s">
        <v>76</v>
      </c>
      <c r="X5" s="148"/>
      <c r="Y5" s="147" t="s">
        <v>78</v>
      </c>
      <c r="Z5" s="148"/>
      <c r="AA5" s="143"/>
      <c r="AB5" s="143"/>
    </row>
    <row r="6" spans="1:28" s="11" customFormat="1" ht="51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18" t="s">
        <v>7</v>
      </c>
      <c r="P6" s="21" t="s">
        <v>2</v>
      </c>
      <c r="Q6" s="19" t="s">
        <v>9</v>
      </c>
      <c r="R6" s="144"/>
      <c r="S6" s="144"/>
      <c r="T6" s="144"/>
      <c r="U6" s="108" t="s">
        <v>81</v>
      </c>
      <c r="V6" s="108" t="s">
        <v>82</v>
      </c>
      <c r="W6" s="108" t="s">
        <v>81</v>
      </c>
      <c r="X6" s="108" t="s">
        <v>82</v>
      </c>
      <c r="Y6" s="108" t="s">
        <v>81</v>
      </c>
      <c r="Z6" s="108" t="s">
        <v>82</v>
      </c>
      <c r="AA6" s="144"/>
      <c r="AB6" s="144"/>
    </row>
    <row r="7" spans="1:28" ht="18" customHeight="1" thickBot="1">
      <c r="A7" s="6">
        <v>1</v>
      </c>
      <c r="B7" s="7">
        <v>84</v>
      </c>
      <c r="C7" s="119" t="s">
        <v>36</v>
      </c>
      <c r="D7" s="30"/>
      <c r="E7" s="111" t="s">
        <v>95</v>
      </c>
      <c r="F7" s="7">
        <v>3</v>
      </c>
      <c r="G7" s="7"/>
      <c r="H7" s="8">
        <f t="shared" ref="H7:H18" si="0">IF(G7="нс",0,IF(G7="сх",0,IF(G7="дк",0,IF(F7=1,$H$5+1,$H$5-F7+1))))</f>
        <v>8</v>
      </c>
      <c r="I7" s="6">
        <v>1</v>
      </c>
      <c r="J7" s="7"/>
      <c r="K7" s="8">
        <f t="shared" ref="K7:K18" si="1">IF(J7="нс",0,IF(J7="сх",0,IF(J7="дк",0,IF(I7=1,$K$5+1,$K$5-I7+1))))</f>
        <v>10</v>
      </c>
      <c r="L7" s="6">
        <v>1</v>
      </c>
      <c r="M7" s="7"/>
      <c r="N7" s="8">
        <f t="shared" ref="N7:N18" si="2">IF(M7="нс",0,IF(M7="сх",0,IF(M7="дк",0,IF(L7=1,$N$5+1,$N$5-L7+1))))</f>
        <v>10</v>
      </c>
      <c r="O7" s="42">
        <v>1</v>
      </c>
      <c r="P7" s="43">
        <f t="shared" ref="P7:P18" si="3">IF(OR(G7="дк",J7="дк",M7="дк")=TRUE,"Man",(H7+K7+N7-Q7))</f>
        <v>20</v>
      </c>
      <c r="Q7" s="20">
        <f t="shared" ref="Q7:Q18" si="4">IF(OR(G7="дк",J7="дк",M7="дк")=TRUE,"Man",MIN(H7,K7,N7))</f>
        <v>8</v>
      </c>
      <c r="R7" s="109">
        <v>1</v>
      </c>
      <c r="S7" s="110" t="s">
        <v>36</v>
      </c>
      <c r="T7" s="111" t="s">
        <v>95</v>
      </c>
      <c r="U7" s="112">
        <v>9</v>
      </c>
      <c r="V7" s="112">
        <v>2</v>
      </c>
      <c r="W7" s="112">
        <v>15</v>
      </c>
      <c r="X7" s="112">
        <v>3</v>
      </c>
      <c r="Y7" s="112">
        <v>20</v>
      </c>
      <c r="Z7" s="112">
        <v>1</v>
      </c>
      <c r="AA7" s="116">
        <v>44</v>
      </c>
      <c r="AB7" s="112">
        <v>1</v>
      </c>
    </row>
    <row r="8" spans="1:28" ht="18" customHeight="1" thickBot="1">
      <c r="A8" s="4">
        <f>SUM(A7,1)</f>
        <v>2</v>
      </c>
      <c r="B8" s="3">
        <v>53</v>
      </c>
      <c r="C8" s="37" t="s">
        <v>35</v>
      </c>
      <c r="D8" s="23"/>
      <c r="E8" s="111" t="s">
        <v>85</v>
      </c>
      <c r="F8" s="3">
        <v>1</v>
      </c>
      <c r="G8" s="3"/>
      <c r="H8" s="8">
        <f t="shared" si="0"/>
        <v>11</v>
      </c>
      <c r="I8" s="4">
        <v>3</v>
      </c>
      <c r="J8" s="3"/>
      <c r="K8" s="8">
        <f t="shared" si="1"/>
        <v>7</v>
      </c>
      <c r="L8" s="4">
        <v>3</v>
      </c>
      <c r="M8" s="3"/>
      <c r="N8" s="8">
        <f t="shared" si="2"/>
        <v>7</v>
      </c>
      <c r="O8" s="44">
        <v>2</v>
      </c>
      <c r="P8" s="43">
        <f t="shared" si="3"/>
        <v>18</v>
      </c>
      <c r="Q8" s="20">
        <f t="shared" si="4"/>
        <v>7</v>
      </c>
      <c r="R8" s="109">
        <f>SUM(R7,1)</f>
        <v>2</v>
      </c>
      <c r="S8" s="110" t="s">
        <v>38</v>
      </c>
      <c r="T8" s="111" t="s">
        <v>102</v>
      </c>
      <c r="U8" s="112">
        <v>14</v>
      </c>
      <c r="V8" s="112">
        <v>1</v>
      </c>
      <c r="W8" s="112">
        <v>10</v>
      </c>
      <c r="X8" s="112">
        <v>5</v>
      </c>
      <c r="Y8" s="112">
        <v>12</v>
      </c>
      <c r="Z8" s="112">
        <v>5</v>
      </c>
      <c r="AA8" s="116">
        <v>36</v>
      </c>
      <c r="AB8" s="112">
        <v>2</v>
      </c>
    </row>
    <row r="9" spans="1:28" ht="18" customHeight="1" thickBot="1">
      <c r="A9" s="4">
        <f t="shared" ref="A9:A18" si="5">SUM(A8,1)</f>
        <v>3</v>
      </c>
      <c r="B9" s="3">
        <v>46</v>
      </c>
      <c r="C9" s="37" t="s">
        <v>43</v>
      </c>
      <c r="D9" s="23"/>
      <c r="E9" s="111" t="s">
        <v>103</v>
      </c>
      <c r="F9" s="3">
        <v>2</v>
      </c>
      <c r="G9" s="3"/>
      <c r="H9" s="8">
        <f t="shared" si="0"/>
        <v>9</v>
      </c>
      <c r="I9" s="4">
        <v>6</v>
      </c>
      <c r="J9" s="3"/>
      <c r="K9" s="8">
        <f t="shared" si="1"/>
        <v>4</v>
      </c>
      <c r="L9" s="4">
        <v>2</v>
      </c>
      <c r="M9" s="3"/>
      <c r="N9" s="8">
        <f t="shared" si="2"/>
        <v>8</v>
      </c>
      <c r="O9" s="44">
        <v>3</v>
      </c>
      <c r="P9" s="43">
        <f t="shared" si="3"/>
        <v>17</v>
      </c>
      <c r="Q9" s="20">
        <f t="shared" si="4"/>
        <v>4</v>
      </c>
      <c r="R9" s="109">
        <f t="shared" ref="R9:R23" si="6">SUM(R8,1)</f>
        <v>3</v>
      </c>
      <c r="S9" s="110" t="s">
        <v>35</v>
      </c>
      <c r="T9" s="111" t="s">
        <v>85</v>
      </c>
      <c r="U9" s="112">
        <v>1</v>
      </c>
      <c r="V9" s="112">
        <v>7</v>
      </c>
      <c r="W9" s="112">
        <v>16</v>
      </c>
      <c r="X9" s="112">
        <v>2</v>
      </c>
      <c r="Y9" s="114">
        <v>18</v>
      </c>
      <c r="Z9" s="112">
        <v>2</v>
      </c>
      <c r="AA9" s="116">
        <v>35</v>
      </c>
      <c r="AB9" s="112">
        <v>3</v>
      </c>
    </row>
    <row r="10" spans="1:28" ht="25.5" customHeight="1" thickBot="1">
      <c r="A10" s="4">
        <f t="shared" si="5"/>
        <v>4</v>
      </c>
      <c r="B10" s="3">
        <v>99</v>
      </c>
      <c r="C10" s="37" t="s">
        <v>37</v>
      </c>
      <c r="D10" s="23"/>
      <c r="E10" s="111" t="s">
        <v>97</v>
      </c>
      <c r="F10" s="3">
        <v>5</v>
      </c>
      <c r="G10" s="3"/>
      <c r="H10" s="8">
        <f t="shared" si="0"/>
        <v>6</v>
      </c>
      <c r="I10" s="4">
        <v>2</v>
      </c>
      <c r="J10" s="3"/>
      <c r="K10" s="8">
        <f t="shared" si="1"/>
        <v>8</v>
      </c>
      <c r="L10" s="4">
        <v>4</v>
      </c>
      <c r="M10" s="3"/>
      <c r="N10" s="8">
        <f t="shared" si="2"/>
        <v>6</v>
      </c>
      <c r="O10" s="44">
        <v>4</v>
      </c>
      <c r="P10" s="43">
        <f t="shared" si="3"/>
        <v>14</v>
      </c>
      <c r="Q10" s="20">
        <f t="shared" si="4"/>
        <v>6</v>
      </c>
      <c r="R10" s="109">
        <f t="shared" si="6"/>
        <v>4</v>
      </c>
      <c r="S10" s="110" t="s">
        <v>37</v>
      </c>
      <c r="T10" s="111" t="s">
        <v>97</v>
      </c>
      <c r="U10" s="112">
        <v>0</v>
      </c>
      <c r="V10" s="112" t="s">
        <v>88</v>
      </c>
      <c r="W10" s="112">
        <v>13</v>
      </c>
      <c r="X10" s="112">
        <v>4</v>
      </c>
      <c r="Y10" s="112">
        <v>14</v>
      </c>
      <c r="Z10" s="112">
        <v>4</v>
      </c>
      <c r="AA10" s="116">
        <v>27</v>
      </c>
      <c r="AB10" s="112">
        <v>4</v>
      </c>
    </row>
    <row r="11" spans="1:28" ht="18" customHeight="1" thickBot="1">
      <c r="A11" s="4">
        <f t="shared" si="5"/>
        <v>5</v>
      </c>
      <c r="B11" s="3">
        <v>4</v>
      </c>
      <c r="C11" s="37" t="s">
        <v>38</v>
      </c>
      <c r="D11" s="23"/>
      <c r="E11" s="111" t="s">
        <v>102</v>
      </c>
      <c r="F11" s="3">
        <v>4</v>
      </c>
      <c r="G11" s="3"/>
      <c r="H11" s="8">
        <f t="shared" si="0"/>
        <v>7</v>
      </c>
      <c r="I11" s="4">
        <v>5</v>
      </c>
      <c r="J11" s="3"/>
      <c r="K11" s="8">
        <f t="shared" si="1"/>
        <v>5</v>
      </c>
      <c r="L11" s="4">
        <v>6</v>
      </c>
      <c r="M11" s="3"/>
      <c r="N11" s="8">
        <f t="shared" si="2"/>
        <v>4</v>
      </c>
      <c r="O11" s="44">
        <v>5</v>
      </c>
      <c r="P11" s="43">
        <f t="shared" si="3"/>
        <v>12</v>
      </c>
      <c r="Q11" s="20">
        <f t="shared" si="4"/>
        <v>4</v>
      </c>
      <c r="R11" s="109">
        <f t="shared" si="6"/>
        <v>5</v>
      </c>
      <c r="S11" s="110" t="s">
        <v>104</v>
      </c>
      <c r="T11" s="111" t="s">
        <v>103</v>
      </c>
      <c r="U11" s="112">
        <v>0</v>
      </c>
      <c r="V11" s="112" t="s">
        <v>88</v>
      </c>
      <c r="W11" s="112">
        <v>19</v>
      </c>
      <c r="X11" s="112">
        <v>1</v>
      </c>
      <c r="Y11" s="112">
        <v>0</v>
      </c>
      <c r="Z11" s="112" t="s">
        <v>88</v>
      </c>
      <c r="AA11" s="116">
        <v>19</v>
      </c>
      <c r="AB11" s="112">
        <v>5</v>
      </c>
    </row>
    <row r="12" spans="1:28" ht="18" customHeight="1" thickBot="1">
      <c r="A12" s="4">
        <f t="shared" si="5"/>
        <v>6</v>
      </c>
      <c r="B12" s="3">
        <v>24</v>
      </c>
      <c r="C12" s="34" t="s">
        <v>39</v>
      </c>
      <c r="D12" s="23"/>
      <c r="E12" s="111" t="s">
        <v>103</v>
      </c>
      <c r="F12" s="3">
        <v>6</v>
      </c>
      <c r="G12" s="3"/>
      <c r="H12" s="8">
        <f t="shared" si="0"/>
        <v>5</v>
      </c>
      <c r="I12" s="4">
        <v>4</v>
      </c>
      <c r="J12" s="3"/>
      <c r="K12" s="8">
        <f t="shared" si="1"/>
        <v>6</v>
      </c>
      <c r="L12" s="4">
        <v>7</v>
      </c>
      <c r="M12" s="3"/>
      <c r="N12" s="8">
        <f t="shared" si="2"/>
        <v>3</v>
      </c>
      <c r="O12" s="44">
        <v>6</v>
      </c>
      <c r="P12" s="43">
        <f t="shared" si="3"/>
        <v>11</v>
      </c>
      <c r="Q12" s="20">
        <f t="shared" si="4"/>
        <v>3</v>
      </c>
      <c r="R12" s="109">
        <f t="shared" si="6"/>
        <v>6</v>
      </c>
      <c r="S12" s="110" t="s">
        <v>39</v>
      </c>
      <c r="T12" s="111" t="s">
        <v>103</v>
      </c>
      <c r="U12" s="112">
        <v>0</v>
      </c>
      <c r="V12" s="112" t="s">
        <v>88</v>
      </c>
      <c r="W12" s="112">
        <v>7</v>
      </c>
      <c r="X12" s="112">
        <v>6</v>
      </c>
      <c r="Y12" s="112">
        <v>11</v>
      </c>
      <c r="Z12" s="112">
        <v>6</v>
      </c>
      <c r="AA12" s="116">
        <v>18</v>
      </c>
      <c r="AB12" s="112">
        <v>6</v>
      </c>
    </row>
    <row r="13" spans="1:28" ht="18" customHeight="1" thickBot="1">
      <c r="A13" s="4">
        <f t="shared" si="5"/>
        <v>7</v>
      </c>
      <c r="B13" s="27">
        <v>7</v>
      </c>
      <c r="C13" s="36" t="s">
        <v>113</v>
      </c>
      <c r="D13" s="28"/>
      <c r="E13" s="5" t="s">
        <v>85</v>
      </c>
      <c r="F13" s="3">
        <v>7</v>
      </c>
      <c r="G13" s="3"/>
      <c r="H13" s="8">
        <f t="shared" si="0"/>
        <v>4</v>
      </c>
      <c r="I13" s="4">
        <v>7</v>
      </c>
      <c r="J13" s="3"/>
      <c r="K13" s="8">
        <f t="shared" si="1"/>
        <v>3</v>
      </c>
      <c r="L13" s="4">
        <v>5</v>
      </c>
      <c r="M13" s="3"/>
      <c r="N13" s="8">
        <f t="shared" si="2"/>
        <v>5</v>
      </c>
      <c r="O13" s="98">
        <v>7</v>
      </c>
      <c r="P13" s="43">
        <f t="shared" si="3"/>
        <v>9</v>
      </c>
      <c r="Q13" s="20">
        <f t="shared" si="4"/>
        <v>3</v>
      </c>
      <c r="R13" s="109">
        <f t="shared" si="6"/>
        <v>7</v>
      </c>
      <c r="S13" s="110" t="s">
        <v>43</v>
      </c>
      <c r="T13" s="111" t="s">
        <v>103</v>
      </c>
      <c r="U13" s="112">
        <v>0</v>
      </c>
      <c r="V13" s="112" t="s">
        <v>88</v>
      </c>
      <c r="W13" s="112">
        <v>0</v>
      </c>
      <c r="X13" s="112" t="s">
        <v>88</v>
      </c>
      <c r="Y13" s="112">
        <v>17</v>
      </c>
      <c r="Z13" s="112">
        <v>3</v>
      </c>
      <c r="AA13" s="116">
        <v>17</v>
      </c>
      <c r="AB13" s="112">
        <v>7</v>
      </c>
    </row>
    <row r="14" spans="1:28" ht="18" customHeight="1" thickBot="1">
      <c r="A14" s="4">
        <f t="shared" si="5"/>
        <v>8</v>
      </c>
      <c r="B14" s="27">
        <v>73</v>
      </c>
      <c r="C14" s="36" t="s">
        <v>44</v>
      </c>
      <c r="D14" s="28"/>
      <c r="E14" s="5" t="s">
        <v>210</v>
      </c>
      <c r="F14" s="3">
        <v>8</v>
      </c>
      <c r="G14" s="3"/>
      <c r="H14" s="8">
        <f t="shared" si="0"/>
        <v>3</v>
      </c>
      <c r="I14" s="4">
        <v>9</v>
      </c>
      <c r="J14" s="3"/>
      <c r="K14" s="8">
        <f t="shared" si="1"/>
        <v>1</v>
      </c>
      <c r="L14" s="4">
        <v>8</v>
      </c>
      <c r="M14" s="3"/>
      <c r="N14" s="8">
        <f t="shared" si="2"/>
        <v>2</v>
      </c>
      <c r="O14" s="98">
        <v>8</v>
      </c>
      <c r="P14" s="43">
        <f t="shared" si="3"/>
        <v>5</v>
      </c>
      <c r="Q14" s="20">
        <f t="shared" si="4"/>
        <v>1</v>
      </c>
      <c r="R14" s="109">
        <f t="shared" si="6"/>
        <v>8</v>
      </c>
      <c r="S14" s="110" t="s">
        <v>200</v>
      </c>
      <c r="T14" s="111" t="s">
        <v>100</v>
      </c>
      <c r="U14" s="112">
        <v>6</v>
      </c>
      <c r="V14" s="112">
        <v>4</v>
      </c>
      <c r="W14" s="112">
        <v>6</v>
      </c>
      <c r="X14" s="112">
        <v>8</v>
      </c>
      <c r="Y14" s="112">
        <v>0</v>
      </c>
      <c r="Z14" s="112" t="s">
        <v>88</v>
      </c>
      <c r="AA14" s="116">
        <v>12</v>
      </c>
      <c r="AB14" s="112">
        <v>8</v>
      </c>
    </row>
    <row r="15" spans="1:28" ht="18" customHeight="1" thickBot="1">
      <c r="A15" s="4">
        <f t="shared" si="5"/>
        <v>9</v>
      </c>
      <c r="B15" s="27">
        <v>9</v>
      </c>
      <c r="C15" s="36" t="s">
        <v>41</v>
      </c>
      <c r="D15" s="28"/>
      <c r="E15" s="5" t="s">
        <v>211</v>
      </c>
      <c r="F15" s="3">
        <v>9</v>
      </c>
      <c r="G15" s="3"/>
      <c r="H15" s="8">
        <f t="shared" si="0"/>
        <v>2</v>
      </c>
      <c r="I15" s="4">
        <v>8</v>
      </c>
      <c r="J15" s="3"/>
      <c r="K15" s="8">
        <f t="shared" si="1"/>
        <v>2</v>
      </c>
      <c r="L15" s="4">
        <v>9</v>
      </c>
      <c r="M15" s="3"/>
      <c r="N15" s="8">
        <f t="shared" si="2"/>
        <v>1</v>
      </c>
      <c r="O15" s="98">
        <v>9</v>
      </c>
      <c r="P15" s="43">
        <f t="shared" si="3"/>
        <v>4</v>
      </c>
      <c r="Q15" s="20">
        <f t="shared" si="4"/>
        <v>1</v>
      </c>
      <c r="R15" s="109">
        <f t="shared" si="6"/>
        <v>9</v>
      </c>
      <c r="S15" s="110" t="s">
        <v>45</v>
      </c>
      <c r="T15" s="174" t="s">
        <v>85</v>
      </c>
      <c r="U15" s="112">
        <v>0</v>
      </c>
      <c r="V15" s="112" t="s">
        <v>88</v>
      </c>
      <c r="W15" s="112">
        <v>0</v>
      </c>
      <c r="X15" s="112" t="s">
        <v>88</v>
      </c>
      <c r="Y15" s="112">
        <v>9</v>
      </c>
      <c r="Z15" s="112">
        <v>7</v>
      </c>
      <c r="AA15" s="116">
        <v>9</v>
      </c>
      <c r="AB15" s="112">
        <v>9</v>
      </c>
    </row>
    <row r="16" spans="1:28" ht="18" customHeight="1" thickBot="1">
      <c r="A16" s="4">
        <f t="shared" si="5"/>
        <v>10</v>
      </c>
      <c r="B16" s="27">
        <v>72</v>
      </c>
      <c r="C16" s="36" t="s">
        <v>98</v>
      </c>
      <c r="D16" s="28"/>
      <c r="E16" s="5" t="s">
        <v>210</v>
      </c>
      <c r="F16" s="3" t="s">
        <v>61</v>
      </c>
      <c r="G16" s="3" t="s">
        <v>61</v>
      </c>
      <c r="H16" s="8">
        <f t="shared" si="0"/>
        <v>0</v>
      </c>
      <c r="I16" s="3" t="s">
        <v>61</v>
      </c>
      <c r="J16" s="3" t="s">
        <v>61</v>
      </c>
      <c r="K16" s="8">
        <f t="shared" si="1"/>
        <v>0</v>
      </c>
      <c r="L16" s="3" t="s">
        <v>61</v>
      </c>
      <c r="M16" s="3" t="s">
        <v>61</v>
      </c>
      <c r="N16" s="8">
        <f t="shared" si="2"/>
        <v>0</v>
      </c>
      <c r="O16" s="98"/>
      <c r="P16" s="43">
        <f t="shared" si="3"/>
        <v>0</v>
      </c>
      <c r="Q16" s="20">
        <f t="shared" si="4"/>
        <v>0</v>
      </c>
      <c r="R16" s="109">
        <f t="shared" si="6"/>
        <v>10</v>
      </c>
      <c r="S16" s="110" t="s">
        <v>40</v>
      </c>
      <c r="T16" s="111" t="s">
        <v>91</v>
      </c>
      <c r="U16" s="112">
        <v>2</v>
      </c>
      <c r="V16" s="112">
        <v>6</v>
      </c>
      <c r="W16" s="112">
        <v>5</v>
      </c>
      <c r="X16" s="112">
        <v>9</v>
      </c>
      <c r="Y16" s="112">
        <v>0</v>
      </c>
      <c r="Z16" s="112" t="s">
        <v>88</v>
      </c>
      <c r="AA16" s="116">
        <v>7</v>
      </c>
      <c r="AB16" s="112">
        <v>10</v>
      </c>
    </row>
    <row r="17" spans="1:28" ht="18" customHeight="1" thickBot="1">
      <c r="A17" s="4">
        <f t="shared" si="5"/>
        <v>11</v>
      </c>
      <c r="B17" s="27">
        <v>63</v>
      </c>
      <c r="C17" s="36" t="s">
        <v>42</v>
      </c>
      <c r="D17" s="28"/>
      <c r="E17" s="111" t="s">
        <v>197</v>
      </c>
      <c r="F17" s="3" t="s">
        <v>61</v>
      </c>
      <c r="G17" s="3" t="s">
        <v>61</v>
      </c>
      <c r="H17" s="8">
        <f t="shared" si="0"/>
        <v>0</v>
      </c>
      <c r="I17" s="3" t="s">
        <v>61</v>
      </c>
      <c r="J17" s="3" t="s">
        <v>61</v>
      </c>
      <c r="K17" s="8">
        <f t="shared" si="1"/>
        <v>0</v>
      </c>
      <c r="L17" s="3" t="s">
        <v>61</v>
      </c>
      <c r="M17" s="3" t="s">
        <v>61</v>
      </c>
      <c r="N17" s="8">
        <f t="shared" si="2"/>
        <v>0</v>
      </c>
      <c r="O17" s="98"/>
      <c r="P17" s="43">
        <f t="shared" si="3"/>
        <v>0</v>
      </c>
      <c r="Q17" s="20">
        <f t="shared" si="4"/>
        <v>0</v>
      </c>
      <c r="R17" s="109">
        <f t="shared" si="6"/>
        <v>11</v>
      </c>
      <c r="S17" s="110" t="s">
        <v>93</v>
      </c>
      <c r="T17" s="111" t="s">
        <v>94</v>
      </c>
      <c r="U17" s="112">
        <v>7</v>
      </c>
      <c r="V17" s="112">
        <v>3</v>
      </c>
      <c r="W17" s="112">
        <v>0</v>
      </c>
      <c r="X17" s="112" t="s">
        <v>88</v>
      </c>
      <c r="Y17" s="112">
        <v>0</v>
      </c>
      <c r="Z17" s="112" t="s">
        <v>88</v>
      </c>
      <c r="AA17" s="116">
        <v>7</v>
      </c>
      <c r="AB17" s="112">
        <v>11</v>
      </c>
    </row>
    <row r="18" spans="1:28" ht="18" customHeight="1" thickBot="1">
      <c r="A18" s="4">
        <f t="shared" si="5"/>
        <v>12</v>
      </c>
      <c r="B18" s="3">
        <v>70</v>
      </c>
      <c r="C18" s="37" t="s">
        <v>40</v>
      </c>
      <c r="D18" s="23"/>
      <c r="E18" s="111" t="s">
        <v>95</v>
      </c>
      <c r="F18" s="3" t="s">
        <v>62</v>
      </c>
      <c r="G18" s="3" t="s">
        <v>62</v>
      </c>
      <c r="H18" s="8">
        <f t="shared" si="0"/>
        <v>0</v>
      </c>
      <c r="I18" s="3" t="s">
        <v>61</v>
      </c>
      <c r="J18" s="3" t="s">
        <v>61</v>
      </c>
      <c r="K18" s="8">
        <f t="shared" si="1"/>
        <v>0</v>
      </c>
      <c r="L18" s="3" t="s">
        <v>61</v>
      </c>
      <c r="M18" s="3" t="s">
        <v>61</v>
      </c>
      <c r="N18" s="8">
        <f t="shared" si="2"/>
        <v>0</v>
      </c>
      <c r="O18" s="44"/>
      <c r="P18" s="43">
        <f t="shared" si="3"/>
        <v>0</v>
      </c>
      <c r="Q18" s="20">
        <f t="shared" si="4"/>
        <v>0</v>
      </c>
      <c r="R18" s="109">
        <f t="shared" si="6"/>
        <v>12</v>
      </c>
      <c r="S18" s="110" t="s">
        <v>105</v>
      </c>
      <c r="T18" s="111" t="s">
        <v>102</v>
      </c>
      <c r="U18" s="112">
        <v>0</v>
      </c>
      <c r="V18" s="112" t="s">
        <v>88</v>
      </c>
      <c r="W18" s="112">
        <v>6</v>
      </c>
      <c r="X18" s="112">
        <v>7</v>
      </c>
      <c r="Y18" s="112">
        <v>0</v>
      </c>
      <c r="Z18" s="112" t="s">
        <v>88</v>
      </c>
      <c r="AA18" s="116">
        <v>6</v>
      </c>
      <c r="AB18" s="112">
        <v>12</v>
      </c>
    </row>
    <row r="19" spans="1:28" ht="18" customHeight="1" thickBot="1">
      <c r="R19" s="109">
        <f t="shared" si="6"/>
        <v>13</v>
      </c>
      <c r="S19" s="110" t="s">
        <v>44</v>
      </c>
      <c r="T19" s="174" t="s">
        <v>210</v>
      </c>
      <c r="U19" s="112">
        <v>0</v>
      </c>
      <c r="V19" s="112" t="s">
        <v>88</v>
      </c>
      <c r="W19" s="112">
        <v>0</v>
      </c>
      <c r="X19" s="112" t="s">
        <v>88</v>
      </c>
      <c r="Y19" s="112">
        <v>5</v>
      </c>
      <c r="Z19" s="112">
        <v>8</v>
      </c>
      <c r="AA19" s="116">
        <v>5</v>
      </c>
      <c r="AB19" s="112">
        <v>13</v>
      </c>
    </row>
    <row r="20" spans="1:28" ht="18" customHeight="1" thickBot="1">
      <c r="H20" s="39"/>
      <c r="R20" s="109">
        <f t="shared" si="6"/>
        <v>14</v>
      </c>
      <c r="S20" s="110" t="s">
        <v>92</v>
      </c>
      <c r="T20" s="111" t="s">
        <v>103</v>
      </c>
      <c r="U20" s="112">
        <v>5</v>
      </c>
      <c r="V20" s="112">
        <v>5</v>
      </c>
      <c r="W20" s="112">
        <v>0</v>
      </c>
      <c r="X20" s="112" t="s">
        <v>88</v>
      </c>
      <c r="Y20" s="112">
        <v>0</v>
      </c>
      <c r="Z20" s="112" t="s">
        <v>88</v>
      </c>
      <c r="AA20" s="116">
        <v>5</v>
      </c>
      <c r="AB20" s="112">
        <v>14</v>
      </c>
    </row>
    <row r="21" spans="1:28" ht="18" customHeight="1" thickBot="1">
      <c r="H21" s="40" t="s">
        <v>184</v>
      </c>
      <c r="R21" s="109">
        <f t="shared" si="6"/>
        <v>15</v>
      </c>
      <c r="S21" s="110" t="s">
        <v>41</v>
      </c>
      <c r="T21" s="5" t="s">
        <v>211</v>
      </c>
      <c r="U21" s="112">
        <v>0</v>
      </c>
      <c r="V21" s="112" t="s">
        <v>88</v>
      </c>
      <c r="W21" s="112">
        <v>0</v>
      </c>
      <c r="X21" s="112" t="s">
        <v>88</v>
      </c>
      <c r="Y21" s="112">
        <v>4</v>
      </c>
      <c r="Z21" s="112">
        <v>9</v>
      </c>
      <c r="AA21" s="116">
        <v>4</v>
      </c>
      <c r="AB21" s="112">
        <v>15</v>
      </c>
    </row>
    <row r="22" spans="1:28" ht="18" customHeight="1" thickBot="1">
      <c r="R22" s="109">
        <f t="shared" si="6"/>
        <v>16</v>
      </c>
      <c r="S22" s="110" t="s">
        <v>98</v>
      </c>
      <c r="T22" s="111" t="s">
        <v>91</v>
      </c>
      <c r="U22" s="112">
        <v>0</v>
      </c>
      <c r="V22" s="112" t="s">
        <v>88</v>
      </c>
      <c r="W22" s="112">
        <v>0</v>
      </c>
      <c r="X22" s="112" t="s">
        <v>88</v>
      </c>
      <c r="Y22" s="112">
        <v>0</v>
      </c>
      <c r="Z22" s="112" t="s">
        <v>88</v>
      </c>
      <c r="AA22" s="116">
        <v>0</v>
      </c>
      <c r="AB22" s="112">
        <v>16</v>
      </c>
    </row>
    <row r="23" spans="1:28" ht="18" customHeight="1" thickBot="1">
      <c r="R23" s="109">
        <f t="shared" si="6"/>
        <v>17</v>
      </c>
      <c r="S23" s="110" t="s">
        <v>42</v>
      </c>
      <c r="T23" s="111" t="s">
        <v>197</v>
      </c>
      <c r="U23" s="112">
        <v>0</v>
      </c>
      <c r="V23" s="112" t="s">
        <v>88</v>
      </c>
      <c r="W23" s="112">
        <v>0</v>
      </c>
      <c r="X23" s="112" t="s">
        <v>88</v>
      </c>
      <c r="Y23" s="112"/>
      <c r="Z23" s="112"/>
      <c r="AA23" s="116">
        <v>0</v>
      </c>
      <c r="AB23" s="112">
        <v>17</v>
      </c>
    </row>
    <row r="24" spans="1:28" ht="18.75">
      <c r="U24" s="40" t="s">
        <v>184</v>
      </c>
    </row>
  </sheetData>
  <sortState ref="S7:AB23">
    <sortCondition ref="AB7:AB23"/>
  </sortState>
  <mergeCells count="18">
    <mergeCell ref="O5:P5"/>
    <mergeCell ref="F4:H4"/>
    <mergeCell ref="I4:K4"/>
    <mergeCell ref="L4:N4"/>
    <mergeCell ref="F5:G5"/>
    <mergeCell ref="I5:J5"/>
    <mergeCell ref="L5:M5"/>
    <mergeCell ref="R4:R6"/>
    <mergeCell ref="S4:S6"/>
    <mergeCell ref="T4:T6"/>
    <mergeCell ref="U4:V4"/>
    <mergeCell ref="U5:V5"/>
    <mergeCell ref="AB4:AB6"/>
    <mergeCell ref="W4:X4"/>
    <mergeCell ref="W5:X5"/>
    <mergeCell ref="Y4:Z4"/>
    <mergeCell ref="Y5:Z5"/>
    <mergeCell ref="AA4:AA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topLeftCell="F1" zoomScale="90" zoomScaleNormal="130" zoomScaleSheetLayoutView="90" workbookViewId="0">
      <selection activeCell="U19" sqref="U19"/>
    </sheetView>
  </sheetViews>
  <sheetFormatPr defaultRowHeight="12.75"/>
  <cols>
    <col min="1" max="1" width="5.85546875" customWidth="1"/>
    <col min="2" max="2" width="5.42578125" style="1" customWidth="1"/>
    <col min="3" max="3" width="22.28515625" customWidth="1"/>
    <col min="4" max="4" width="5.42578125" customWidth="1"/>
    <col min="5" max="5" width="20.42578125" customWidth="1"/>
    <col min="6" max="6" width="5.85546875" customWidth="1"/>
    <col min="7" max="7" width="5.5703125" style="1" customWidth="1"/>
    <col min="8" max="8" width="5.85546875" style="1" customWidth="1"/>
    <col min="9" max="9" width="5.85546875" customWidth="1"/>
    <col min="10" max="10" width="5.5703125" customWidth="1"/>
    <col min="11" max="11" width="5.85546875" style="1" customWidth="1"/>
    <col min="12" max="12" width="5.85546875" customWidth="1"/>
    <col min="13" max="13" width="5.5703125" customWidth="1"/>
    <col min="14" max="14" width="5.85546875" style="1" customWidth="1"/>
    <col min="15" max="15" width="6.140625" style="1" customWidth="1"/>
    <col min="16" max="16" width="6.42578125" style="1" customWidth="1"/>
    <col min="17" max="17" width="9.7109375" style="1" customWidth="1"/>
    <col min="18" max="18" width="5.28515625" customWidth="1"/>
    <col min="19" max="19" width="22" customWidth="1"/>
    <col min="20" max="20" width="26.7109375" customWidth="1"/>
  </cols>
  <sheetData>
    <row r="1" spans="1:28" ht="18.75">
      <c r="G1" s="40" t="s">
        <v>63</v>
      </c>
      <c r="U1" s="40" t="s">
        <v>63</v>
      </c>
    </row>
    <row r="2" spans="1:28" ht="15.75">
      <c r="C2" s="29" t="s">
        <v>14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U2" s="29" t="s">
        <v>14</v>
      </c>
    </row>
    <row r="3" spans="1:28" ht="13.5" thickBot="1">
      <c r="C3" s="26">
        <f ca="1">NOW()</f>
        <v>42282.682179513889</v>
      </c>
      <c r="D3" s="25"/>
      <c r="E3" s="25"/>
      <c r="F3" s="25"/>
      <c r="G3" s="25"/>
      <c r="H3" s="25"/>
      <c r="I3" s="25"/>
    </row>
    <row r="4" spans="1:28" ht="16.5" thickBot="1">
      <c r="A4" s="2" t="s">
        <v>1</v>
      </c>
      <c r="C4" s="26"/>
      <c r="F4" s="151" t="s">
        <v>6</v>
      </c>
      <c r="G4" s="152"/>
      <c r="H4" s="153"/>
      <c r="I4" s="154" t="s">
        <v>5</v>
      </c>
      <c r="J4" s="155"/>
      <c r="K4" s="156"/>
      <c r="L4" s="154" t="s">
        <v>4</v>
      </c>
      <c r="M4" s="155"/>
      <c r="N4" s="156"/>
      <c r="R4" s="142" t="s">
        <v>70</v>
      </c>
      <c r="S4" s="142" t="s">
        <v>71</v>
      </c>
      <c r="T4" s="142" t="s">
        <v>72</v>
      </c>
      <c r="U4" s="145" t="s">
        <v>73</v>
      </c>
      <c r="V4" s="146"/>
      <c r="W4" s="145" t="s">
        <v>75</v>
      </c>
      <c r="X4" s="146"/>
      <c r="Y4" s="145" t="s">
        <v>77</v>
      </c>
      <c r="Z4" s="146"/>
      <c r="AA4" s="142" t="s">
        <v>79</v>
      </c>
      <c r="AB4" s="142" t="s">
        <v>80</v>
      </c>
    </row>
    <row r="5" spans="1:28" ht="16.5" thickBot="1">
      <c r="A5" s="22">
        <f>COUNT(A7:A15)</f>
        <v>9</v>
      </c>
      <c r="F5" s="157" t="s">
        <v>0</v>
      </c>
      <c r="G5" s="158"/>
      <c r="H5" s="10">
        <f>A5-(COUNTIF(G7:G15,"нс"))</f>
        <v>9</v>
      </c>
      <c r="I5" s="157" t="s">
        <v>0</v>
      </c>
      <c r="J5" s="158"/>
      <c r="K5" s="10">
        <f>A5-(COUNTIF(J7:J15,"нс"))</f>
        <v>9</v>
      </c>
      <c r="L5" s="157" t="s">
        <v>0</v>
      </c>
      <c r="M5" s="158"/>
      <c r="N5" s="10">
        <f>A5-(COUNTIF(M7:M15,"нс"))</f>
        <v>8</v>
      </c>
      <c r="O5" s="149" t="s">
        <v>8</v>
      </c>
      <c r="P5" s="150"/>
      <c r="R5" s="143"/>
      <c r="S5" s="143"/>
      <c r="T5" s="143"/>
      <c r="U5" s="147" t="s">
        <v>74</v>
      </c>
      <c r="V5" s="148"/>
      <c r="W5" s="147" t="s">
        <v>76</v>
      </c>
      <c r="X5" s="148"/>
      <c r="Y5" s="147" t="s">
        <v>78</v>
      </c>
      <c r="Z5" s="148"/>
      <c r="AA5" s="143"/>
      <c r="AB5" s="143"/>
    </row>
    <row r="6" spans="1:28" s="11" customFormat="1" ht="51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18" t="s">
        <v>7</v>
      </c>
      <c r="P6" s="21" t="s">
        <v>2</v>
      </c>
      <c r="Q6" s="19" t="s">
        <v>9</v>
      </c>
      <c r="R6" s="144"/>
      <c r="S6" s="144"/>
      <c r="T6" s="144"/>
      <c r="U6" s="108" t="s">
        <v>81</v>
      </c>
      <c r="V6" s="108" t="s">
        <v>82</v>
      </c>
      <c r="W6" s="108" t="s">
        <v>81</v>
      </c>
      <c r="X6" s="108" t="s">
        <v>82</v>
      </c>
      <c r="Y6" s="108" t="s">
        <v>81</v>
      </c>
      <c r="Z6" s="108" t="s">
        <v>82</v>
      </c>
      <c r="AA6" s="144"/>
      <c r="AB6" s="144"/>
    </row>
    <row r="7" spans="1:28" ht="18" customHeight="1" thickBot="1">
      <c r="A7" s="6">
        <v>1</v>
      </c>
      <c r="B7" s="7">
        <v>70</v>
      </c>
      <c r="C7" s="122" t="s">
        <v>53</v>
      </c>
      <c r="D7" s="30"/>
      <c r="E7" s="123" t="s">
        <v>91</v>
      </c>
      <c r="F7" s="6">
        <v>1</v>
      </c>
      <c r="G7" s="7"/>
      <c r="H7" s="8">
        <f t="shared" ref="H7:H15" si="0">IF(G7="нс",0,IF(G7="сх",0,IF(G7="дк",0,IF(F7=1,$H$5+1,$H$5-F7+1))))</f>
        <v>10</v>
      </c>
      <c r="I7" s="6">
        <v>1</v>
      </c>
      <c r="J7" s="7"/>
      <c r="K7" s="8">
        <f t="shared" ref="K7:K15" si="1">IF(J7="нс",0,IF(J7="сх",0,IF(J7="дк",0,IF(I7=1,$K$5+1,$K$5-I7+1))))</f>
        <v>10</v>
      </c>
      <c r="L7" s="6" t="s">
        <v>61</v>
      </c>
      <c r="M7" s="6" t="s">
        <v>61</v>
      </c>
      <c r="N7" s="8">
        <f t="shared" ref="N7:N15" si="2">IF(M7="нс",0,IF(M7="сх",0,IF(M7="дк",0,IF(L7=1,$N$5+1,$N$5-L7+1))))</f>
        <v>0</v>
      </c>
      <c r="O7" s="42">
        <v>1</v>
      </c>
      <c r="P7" s="43">
        <f t="shared" ref="P7:P15" si="3">IF(OR(G7="дк",J7="дк",M7="дк")=TRUE,"Man",(H7+K7+N7-Q7))</f>
        <v>20</v>
      </c>
      <c r="Q7" s="20">
        <f t="shared" ref="Q7:Q15" si="4">IF(OR(G7="дк",J7="дк",M7="дк")=TRUE,"Man",MIN(H7,K7,N7))</f>
        <v>0</v>
      </c>
      <c r="R7" s="109">
        <v>1</v>
      </c>
      <c r="S7" s="81" t="s">
        <v>53</v>
      </c>
      <c r="T7" s="111" t="s">
        <v>91</v>
      </c>
      <c r="U7" s="112">
        <v>24</v>
      </c>
      <c r="V7" s="112">
        <v>1</v>
      </c>
      <c r="W7" s="112">
        <v>23</v>
      </c>
      <c r="X7" s="112">
        <v>1</v>
      </c>
      <c r="Y7" s="112">
        <v>20</v>
      </c>
      <c r="Z7" s="112">
        <v>1</v>
      </c>
      <c r="AA7" s="113">
        <v>67</v>
      </c>
      <c r="AB7" s="116">
        <v>1</v>
      </c>
    </row>
    <row r="8" spans="1:28" ht="18" customHeight="1" thickBot="1">
      <c r="A8" s="4">
        <f>SUM(A7,1)</f>
        <v>2</v>
      </c>
      <c r="B8" s="3">
        <v>84</v>
      </c>
      <c r="C8" s="121" t="s">
        <v>59</v>
      </c>
      <c r="D8" s="23"/>
      <c r="E8" s="123" t="s">
        <v>91</v>
      </c>
      <c r="F8" s="4">
        <v>5</v>
      </c>
      <c r="G8" s="3"/>
      <c r="H8" s="8">
        <f t="shared" si="0"/>
        <v>5</v>
      </c>
      <c r="I8" s="4">
        <v>2</v>
      </c>
      <c r="J8" s="4"/>
      <c r="K8" s="8">
        <f t="shared" si="1"/>
        <v>8</v>
      </c>
      <c r="L8" s="4">
        <v>1</v>
      </c>
      <c r="M8" s="3"/>
      <c r="N8" s="8">
        <f t="shared" si="2"/>
        <v>9</v>
      </c>
      <c r="O8" s="44">
        <v>2</v>
      </c>
      <c r="P8" s="43">
        <f t="shared" si="3"/>
        <v>17</v>
      </c>
      <c r="Q8" s="20">
        <f t="shared" si="4"/>
        <v>5</v>
      </c>
      <c r="R8" s="109">
        <v>2</v>
      </c>
      <c r="S8" s="81" t="s">
        <v>55</v>
      </c>
      <c r="T8" s="111" t="s">
        <v>91</v>
      </c>
      <c r="U8" s="112">
        <v>20</v>
      </c>
      <c r="V8" s="112">
        <v>2</v>
      </c>
      <c r="W8" s="112">
        <v>16</v>
      </c>
      <c r="X8" s="112">
        <v>4</v>
      </c>
      <c r="Y8" s="112">
        <v>15</v>
      </c>
      <c r="Z8" s="112">
        <v>3</v>
      </c>
      <c r="AA8" s="113">
        <v>51</v>
      </c>
      <c r="AB8" s="116">
        <v>2</v>
      </c>
    </row>
    <row r="9" spans="1:28" ht="18" customHeight="1" thickBot="1">
      <c r="A9" s="4">
        <f t="shared" ref="A9:A15" si="5">SUM(A8,1)</f>
        <v>3</v>
      </c>
      <c r="B9" s="3">
        <v>76</v>
      </c>
      <c r="C9" s="120" t="s">
        <v>55</v>
      </c>
      <c r="D9" s="23"/>
      <c r="E9" s="123" t="s">
        <v>91</v>
      </c>
      <c r="F9" s="4">
        <v>2</v>
      </c>
      <c r="G9" s="3"/>
      <c r="H9" s="8">
        <f t="shared" si="0"/>
        <v>8</v>
      </c>
      <c r="I9" s="4">
        <v>4</v>
      </c>
      <c r="J9" s="3"/>
      <c r="K9" s="8">
        <f t="shared" si="1"/>
        <v>6</v>
      </c>
      <c r="L9" s="4">
        <v>2</v>
      </c>
      <c r="M9" s="3"/>
      <c r="N9" s="8">
        <f t="shared" si="2"/>
        <v>7</v>
      </c>
      <c r="O9" s="44">
        <v>3</v>
      </c>
      <c r="P9" s="43">
        <f t="shared" si="3"/>
        <v>15</v>
      </c>
      <c r="Q9" s="20">
        <f t="shared" si="4"/>
        <v>6</v>
      </c>
      <c r="R9" s="109">
        <v>3</v>
      </c>
      <c r="S9" s="81" t="s">
        <v>54</v>
      </c>
      <c r="T9" s="111" t="s">
        <v>91</v>
      </c>
      <c r="U9" s="112">
        <v>17</v>
      </c>
      <c r="V9" s="112">
        <v>3</v>
      </c>
      <c r="W9" s="112">
        <v>18</v>
      </c>
      <c r="X9" s="112">
        <v>2</v>
      </c>
      <c r="Y9" s="112">
        <v>11</v>
      </c>
      <c r="Z9" s="112">
        <v>6</v>
      </c>
      <c r="AA9" s="113">
        <v>46</v>
      </c>
      <c r="AB9" s="116">
        <v>3</v>
      </c>
    </row>
    <row r="10" spans="1:28" ht="18" customHeight="1" thickBot="1">
      <c r="A10" s="4">
        <f t="shared" si="5"/>
        <v>4</v>
      </c>
      <c r="B10" s="3">
        <v>99</v>
      </c>
      <c r="C10" s="120" t="s">
        <v>57</v>
      </c>
      <c r="D10" s="23"/>
      <c r="E10" s="123" t="s">
        <v>97</v>
      </c>
      <c r="F10" s="4">
        <v>4</v>
      </c>
      <c r="G10" s="3"/>
      <c r="H10" s="8">
        <f t="shared" si="0"/>
        <v>6</v>
      </c>
      <c r="I10" s="4">
        <v>7</v>
      </c>
      <c r="J10" s="3"/>
      <c r="K10" s="8">
        <f t="shared" si="1"/>
        <v>3</v>
      </c>
      <c r="L10" s="4">
        <v>3</v>
      </c>
      <c r="M10" s="3"/>
      <c r="N10" s="8">
        <f t="shared" si="2"/>
        <v>6</v>
      </c>
      <c r="O10" s="44">
        <v>4</v>
      </c>
      <c r="P10" s="43">
        <f t="shared" si="3"/>
        <v>12</v>
      </c>
      <c r="Q10" s="20">
        <f t="shared" si="4"/>
        <v>3</v>
      </c>
      <c r="R10" s="109">
        <v>4</v>
      </c>
      <c r="S10" s="81" t="s">
        <v>57</v>
      </c>
      <c r="T10" s="111" t="s">
        <v>97</v>
      </c>
      <c r="U10" s="112">
        <v>5</v>
      </c>
      <c r="V10" s="112">
        <v>11</v>
      </c>
      <c r="W10" s="112">
        <v>10</v>
      </c>
      <c r="X10" s="112">
        <v>7</v>
      </c>
      <c r="Y10" s="112">
        <v>12</v>
      </c>
      <c r="Z10" s="112">
        <v>4</v>
      </c>
      <c r="AA10" s="113">
        <v>27</v>
      </c>
      <c r="AB10" s="116">
        <v>4</v>
      </c>
    </row>
    <row r="11" spans="1:28" ht="18" customHeight="1" thickBot="1">
      <c r="A11" s="4">
        <f t="shared" si="5"/>
        <v>5</v>
      </c>
      <c r="B11" s="3">
        <v>55</v>
      </c>
      <c r="C11" s="120" t="s">
        <v>56</v>
      </c>
      <c r="D11" s="23"/>
      <c r="E11" s="123" t="s">
        <v>209</v>
      </c>
      <c r="F11" s="4">
        <v>6</v>
      </c>
      <c r="G11" s="3"/>
      <c r="H11" s="8">
        <f t="shared" si="0"/>
        <v>4</v>
      </c>
      <c r="I11" s="4">
        <v>3</v>
      </c>
      <c r="J11" s="3"/>
      <c r="K11" s="8">
        <f t="shared" si="1"/>
        <v>7</v>
      </c>
      <c r="L11" s="4">
        <v>4</v>
      </c>
      <c r="M11" s="3"/>
      <c r="N11" s="8">
        <f t="shared" si="2"/>
        <v>5</v>
      </c>
      <c r="O11" s="44">
        <v>5</v>
      </c>
      <c r="P11" s="43">
        <f t="shared" si="3"/>
        <v>12</v>
      </c>
      <c r="Q11" s="20">
        <f t="shared" si="4"/>
        <v>4</v>
      </c>
      <c r="R11" s="109">
        <v>5</v>
      </c>
      <c r="S11" s="81" t="s">
        <v>204</v>
      </c>
      <c r="T11" s="111" t="s">
        <v>97</v>
      </c>
      <c r="U11" s="112">
        <v>8</v>
      </c>
      <c r="V11" s="112">
        <v>8</v>
      </c>
      <c r="W11" s="112">
        <v>17</v>
      </c>
      <c r="X11" s="112">
        <v>3</v>
      </c>
      <c r="Y11" s="112">
        <v>0</v>
      </c>
      <c r="Z11" s="112" t="s">
        <v>88</v>
      </c>
      <c r="AA11" s="113">
        <v>25</v>
      </c>
      <c r="AB11" s="116">
        <v>5</v>
      </c>
    </row>
    <row r="12" spans="1:28" ht="18" customHeight="1" thickBot="1">
      <c r="A12" s="4">
        <f t="shared" si="5"/>
        <v>6</v>
      </c>
      <c r="B12" s="3">
        <v>87</v>
      </c>
      <c r="C12" s="38" t="s">
        <v>54</v>
      </c>
      <c r="D12" s="23"/>
      <c r="E12" s="123" t="s">
        <v>91</v>
      </c>
      <c r="F12" s="4">
        <v>3</v>
      </c>
      <c r="G12" s="3"/>
      <c r="H12" s="8">
        <f t="shared" si="0"/>
        <v>7</v>
      </c>
      <c r="I12" s="4" t="s">
        <v>62</v>
      </c>
      <c r="J12" s="3" t="s">
        <v>62</v>
      </c>
      <c r="K12" s="8">
        <f t="shared" si="1"/>
        <v>0</v>
      </c>
      <c r="L12" s="4">
        <v>5</v>
      </c>
      <c r="M12" s="3"/>
      <c r="N12" s="8">
        <f t="shared" si="2"/>
        <v>4</v>
      </c>
      <c r="O12" s="44">
        <v>6</v>
      </c>
      <c r="P12" s="43">
        <f t="shared" si="3"/>
        <v>11</v>
      </c>
      <c r="Q12" s="20">
        <f t="shared" si="4"/>
        <v>0</v>
      </c>
      <c r="R12" s="109">
        <v>6</v>
      </c>
      <c r="S12" s="81" t="s">
        <v>56</v>
      </c>
      <c r="T12" s="123" t="s">
        <v>209</v>
      </c>
      <c r="U12" s="112">
        <v>10</v>
      </c>
      <c r="V12" s="112">
        <v>6</v>
      </c>
      <c r="W12" s="112">
        <v>0</v>
      </c>
      <c r="X12" s="112" t="s">
        <v>88</v>
      </c>
      <c r="Y12" s="112">
        <v>12</v>
      </c>
      <c r="Z12" s="112">
        <v>5</v>
      </c>
      <c r="AA12" s="113">
        <v>22</v>
      </c>
      <c r="AB12" s="116">
        <v>6</v>
      </c>
    </row>
    <row r="13" spans="1:28" ht="18" customHeight="1" thickBot="1">
      <c r="A13" s="4">
        <f t="shared" si="5"/>
        <v>7</v>
      </c>
      <c r="B13" s="27">
        <v>13</v>
      </c>
      <c r="C13" s="78" t="s">
        <v>60</v>
      </c>
      <c r="D13" s="28"/>
      <c r="E13" s="123" t="s">
        <v>202</v>
      </c>
      <c r="F13" s="4">
        <v>7</v>
      </c>
      <c r="G13" s="3"/>
      <c r="H13" s="8">
        <f t="shared" si="0"/>
        <v>3</v>
      </c>
      <c r="I13" s="4">
        <v>5</v>
      </c>
      <c r="J13" s="4"/>
      <c r="K13" s="8">
        <f t="shared" si="1"/>
        <v>5</v>
      </c>
      <c r="L13" s="4">
        <v>6</v>
      </c>
      <c r="M13" s="3"/>
      <c r="N13" s="8">
        <f t="shared" si="2"/>
        <v>3</v>
      </c>
      <c r="O13" s="98">
        <v>7</v>
      </c>
      <c r="P13" s="43">
        <f t="shared" si="3"/>
        <v>8</v>
      </c>
      <c r="Q13" s="20">
        <f t="shared" si="4"/>
        <v>3</v>
      </c>
      <c r="R13" s="109">
        <v>7</v>
      </c>
      <c r="S13" s="81" t="s">
        <v>115</v>
      </c>
      <c r="T13" s="123" t="s">
        <v>209</v>
      </c>
      <c r="U13" s="112">
        <v>9</v>
      </c>
      <c r="V13" s="112">
        <v>7</v>
      </c>
      <c r="W13" s="112">
        <v>13</v>
      </c>
      <c r="X13" s="112">
        <v>6</v>
      </c>
      <c r="Y13" s="112">
        <v>0</v>
      </c>
      <c r="Z13" s="112" t="s">
        <v>88</v>
      </c>
      <c r="AA13" s="113">
        <v>22</v>
      </c>
      <c r="AB13" s="116">
        <v>7</v>
      </c>
    </row>
    <row r="14" spans="1:28" ht="18" customHeight="1" thickBot="1">
      <c r="A14" s="4">
        <f t="shared" si="5"/>
        <v>8</v>
      </c>
      <c r="B14" s="27">
        <v>46</v>
      </c>
      <c r="C14" s="81" t="s">
        <v>207</v>
      </c>
      <c r="D14" s="28"/>
      <c r="E14" s="123" t="s">
        <v>197</v>
      </c>
      <c r="F14" s="4">
        <v>8</v>
      </c>
      <c r="G14" s="4"/>
      <c r="H14" s="8">
        <f t="shared" si="0"/>
        <v>2</v>
      </c>
      <c r="I14" s="4" t="s">
        <v>62</v>
      </c>
      <c r="J14" s="3" t="s">
        <v>62</v>
      </c>
      <c r="K14" s="8">
        <f t="shared" si="1"/>
        <v>0</v>
      </c>
      <c r="L14" s="4">
        <v>7</v>
      </c>
      <c r="M14" s="4"/>
      <c r="N14" s="8">
        <f t="shared" si="2"/>
        <v>2</v>
      </c>
      <c r="O14" s="98">
        <v>8</v>
      </c>
      <c r="P14" s="43">
        <f t="shared" si="3"/>
        <v>4</v>
      </c>
      <c r="Q14" s="20">
        <f t="shared" si="4"/>
        <v>0</v>
      </c>
      <c r="R14" s="109">
        <v>8</v>
      </c>
      <c r="S14" s="81" t="s">
        <v>201</v>
      </c>
      <c r="T14" s="111" t="s">
        <v>202</v>
      </c>
      <c r="U14" s="112">
        <v>5</v>
      </c>
      <c r="V14" s="112">
        <v>10</v>
      </c>
      <c r="W14" s="112">
        <v>7</v>
      </c>
      <c r="X14" s="112">
        <v>8</v>
      </c>
      <c r="Y14" s="112">
        <v>8</v>
      </c>
      <c r="Z14" s="112">
        <v>7</v>
      </c>
      <c r="AA14" s="113">
        <v>20</v>
      </c>
      <c r="AB14" s="116">
        <v>8</v>
      </c>
    </row>
    <row r="15" spans="1:28" ht="18" customHeight="1" thickBot="1">
      <c r="A15" s="4">
        <f t="shared" si="5"/>
        <v>9</v>
      </c>
      <c r="B15" s="3">
        <v>9</v>
      </c>
      <c r="C15" s="37" t="s">
        <v>58</v>
      </c>
      <c r="D15" s="23"/>
      <c r="E15" s="123" t="s">
        <v>209</v>
      </c>
      <c r="F15" s="4" t="s">
        <v>62</v>
      </c>
      <c r="G15" s="3" t="s">
        <v>62</v>
      </c>
      <c r="H15" s="8">
        <f t="shared" si="0"/>
        <v>0</v>
      </c>
      <c r="I15" s="4">
        <v>6</v>
      </c>
      <c r="J15" s="3"/>
      <c r="K15" s="8">
        <f t="shared" si="1"/>
        <v>4</v>
      </c>
      <c r="L15" s="4" t="s">
        <v>62</v>
      </c>
      <c r="M15" s="3" t="s">
        <v>62</v>
      </c>
      <c r="N15" s="8">
        <f t="shared" si="2"/>
        <v>0</v>
      </c>
      <c r="O15" s="44">
        <v>9</v>
      </c>
      <c r="P15" s="43">
        <f t="shared" si="3"/>
        <v>4</v>
      </c>
      <c r="Q15" s="20">
        <f t="shared" si="4"/>
        <v>0</v>
      </c>
      <c r="R15" s="109">
        <v>9</v>
      </c>
      <c r="S15" s="81" t="s">
        <v>123</v>
      </c>
      <c r="T15" s="111" t="s">
        <v>91</v>
      </c>
      <c r="U15" s="112">
        <v>17</v>
      </c>
      <c r="V15" s="112">
        <v>4</v>
      </c>
      <c r="W15" s="112">
        <v>3</v>
      </c>
      <c r="X15" s="112">
        <v>11</v>
      </c>
      <c r="Y15" s="112">
        <v>0</v>
      </c>
      <c r="Z15" s="112" t="s">
        <v>88</v>
      </c>
      <c r="AA15" s="113">
        <v>20</v>
      </c>
      <c r="AB15" s="116">
        <v>9</v>
      </c>
    </row>
    <row r="16" spans="1:28" ht="18" customHeight="1" thickBot="1">
      <c r="R16" s="109">
        <v>10</v>
      </c>
      <c r="S16" s="81" t="s">
        <v>59</v>
      </c>
      <c r="T16" s="111" t="s">
        <v>91</v>
      </c>
      <c r="U16" s="112">
        <v>0</v>
      </c>
      <c r="V16" s="112" t="s">
        <v>88</v>
      </c>
      <c r="W16" s="112">
        <v>0</v>
      </c>
      <c r="X16" s="112" t="s">
        <v>88</v>
      </c>
      <c r="Y16" s="112">
        <v>17</v>
      </c>
      <c r="Z16" s="112">
        <v>2</v>
      </c>
      <c r="AA16" s="113">
        <v>17</v>
      </c>
      <c r="AB16" s="116">
        <v>10</v>
      </c>
    </row>
    <row r="17" spans="8:28" ht="18" customHeight="1" thickBot="1">
      <c r="H17" s="40" t="s">
        <v>184</v>
      </c>
      <c r="R17" s="109">
        <v>11</v>
      </c>
      <c r="S17" s="81" t="s">
        <v>116</v>
      </c>
      <c r="T17" s="111" t="s">
        <v>91</v>
      </c>
      <c r="U17" s="112">
        <v>0</v>
      </c>
      <c r="V17" s="112" t="s">
        <v>88</v>
      </c>
      <c r="W17" s="112">
        <v>15</v>
      </c>
      <c r="X17" s="112">
        <v>5</v>
      </c>
      <c r="Y17" s="112">
        <v>0</v>
      </c>
      <c r="Z17" s="112" t="s">
        <v>88</v>
      </c>
      <c r="AA17" s="113">
        <v>15</v>
      </c>
      <c r="AB17" s="116">
        <v>11</v>
      </c>
    </row>
    <row r="18" spans="8:28" ht="18" customHeight="1" thickBot="1">
      <c r="R18" s="109">
        <v>12</v>
      </c>
      <c r="S18" s="81" t="s">
        <v>125</v>
      </c>
      <c r="T18" s="111" t="s">
        <v>91</v>
      </c>
      <c r="U18" s="112">
        <v>14</v>
      </c>
      <c r="V18" s="112">
        <v>5</v>
      </c>
      <c r="W18" s="112">
        <v>0</v>
      </c>
      <c r="X18" s="112" t="s">
        <v>88</v>
      </c>
      <c r="Y18" s="112">
        <v>0</v>
      </c>
      <c r="Z18" s="112" t="s">
        <v>88</v>
      </c>
      <c r="AA18" s="113">
        <v>14</v>
      </c>
      <c r="AB18" s="116">
        <v>12</v>
      </c>
    </row>
    <row r="19" spans="8:28" ht="18" customHeight="1" thickBot="1">
      <c r="R19" s="109">
        <v>13</v>
      </c>
      <c r="S19" s="81" t="s">
        <v>122</v>
      </c>
      <c r="T19" s="111" t="s">
        <v>203</v>
      </c>
      <c r="U19" s="112">
        <v>5</v>
      </c>
      <c r="V19" s="112">
        <v>9</v>
      </c>
      <c r="W19" s="112">
        <v>7</v>
      </c>
      <c r="X19" s="112">
        <v>9</v>
      </c>
      <c r="Y19" s="112">
        <v>0</v>
      </c>
      <c r="Z19" s="112" t="s">
        <v>88</v>
      </c>
      <c r="AA19" s="113">
        <v>12</v>
      </c>
      <c r="AB19" s="116">
        <v>13</v>
      </c>
    </row>
    <row r="20" spans="8:28" ht="18" customHeight="1" thickBot="1">
      <c r="R20" s="109">
        <v>14</v>
      </c>
      <c r="S20" s="81" t="s">
        <v>207</v>
      </c>
      <c r="T20" s="141" t="s">
        <v>197</v>
      </c>
      <c r="U20" s="112">
        <v>0</v>
      </c>
      <c r="V20" s="112" t="s">
        <v>88</v>
      </c>
      <c r="W20" s="112">
        <v>0</v>
      </c>
      <c r="X20" s="112" t="s">
        <v>88</v>
      </c>
      <c r="Y20" s="112">
        <v>4</v>
      </c>
      <c r="Z20" s="112">
        <v>8</v>
      </c>
      <c r="AA20" s="113">
        <v>4</v>
      </c>
      <c r="AB20" s="116">
        <v>14</v>
      </c>
    </row>
    <row r="21" spans="8:28" ht="18" customHeight="1" thickBot="1">
      <c r="R21" s="109">
        <v>15</v>
      </c>
      <c r="S21" s="81" t="s">
        <v>58</v>
      </c>
      <c r="T21" s="123" t="s">
        <v>209</v>
      </c>
      <c r="U21" s="112">
        <v>0</v>
      </c>
      <c r="V21" s="112" t="s">
        <v>88</v>
      </c>
      <c r="W21" s="112">
        <v>0</v>
      </c>
      <c r="X21" s="112" t="s">
        <v>88</v>
      </c>
      <c r="Y21" s="112">
        <v>4</v>
      </c>
      <c r="Z21" s="112">
        <v>9</v>
      </c>
      <c r="AA21" s="113">
        <v>4</v>
      </c>
      <c r="AB21" s="116">
        <v>15</v>
      </c>
    </row>
    <row r="22" spans="8:28" ht="18" customHeight="1" thickBot="1">
      <c r="R22" s="109">
        <v>16</v>
      </c>
      <c r="S22" s="81" t="s">
        <v>205</v>
      </c>
      <c r="T22" s="141" t="s">
        <v>206</v>
      </c>
      <c r="U22" s="112">
        <v>0</v>
      </c>
      <c r="V22" s="112" t="s">
        <v>88</v>
      </c>
      <c r="W22" s="112">
        <v>4</v>
      </c>
      <c r="X22" s="112">
        <v>10</v>
      </c>
      <c r="Y22" s="112">
        <v>0</v>
      </c>
      <c r="Z22" s="112" t="s">
        <v>88</v>
      </c>
      <c r="AA22" s="113">
        <v>4</v>
      </c>
      <c r="AB22" s="116">
        <v>16</v>
      </c>
    </row>
    <row r="24" spans="8:28" ht="18.75">
      <c r="U24" s="40" t="s">
        <v>184</v>
      </c>
    </row>
  </sheetData>
  <sortState ref="S7:AB22">
    <sortCondition descending="1" ref="AA7:AA22"/>
    <sortCondition ref="AB7:AB22"/>
  </sortState>
  <mergeCells count="18">
    <mergeCell ref="O5:P5"/>
    <mergeCell ref="F4:H4"/>
    <mergeCell ref="I4:K4"/>
    <mergeCell ref="L4:N4"/>
    <mergeCell ref="F5:G5"/>
    <mergeCell ref="I5:J5"/>
    <mergeCell ref="L5:M5"/>
    <mergeCell ref="R4:R6"/>
    <mergeCell ref="S4:S6"/>
    <mergeCell ref="T4:T6"/>
    <mergeCell ref="U4:V4"/>
    <mergeCell ref="U5:V5"/>
    <mergeCell ref="AB4:AB6"/>
    <mergeCell ref="W4:X4"/>
    <mergeCell ref="W5:X5"/>
    <mergeCell ref="Y4:Z4"/>
    <mergeCell ref="Y5:Z5"/>
    <mergeCell ref="AA4:AA6"/>
  </mergeCells>
  <phoneticPr fontId="0" type="noConversion"/>
  <printOptions horizontalCentered="1"/>
  <pageMargins left="0.23" right="0.15" top="0.39370078740157483" bottom="0.39370078740157483" header="0.39370078740157483" footer="0.39370078740157483"/>
  <pageSetup paperSize="9" scale="1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"/>
  <sheetViews>
    <sheetView view="pageBreakPreview" zoomScale="75" zoomScaleSheetLayoutView="75" workbookViewId="0">
      <selection activeCell="E7" sqref="E7"/>
    </sheetView>
  </sheetViews>
  <sheetFormatPr defaultRowHeight="12.75"/>
  <cols>
    <col min="1" max="1" width="5.85546875" customWidth="1"/>
    <col min="2" max="2" width="4.5703125" customWidth="1"/>
    <col min="3" max="3" width="23.42578125" customWidth="1"/>
    <col min="4" max="4" width="5.42578125" customWidth="1"/>
    <col min="5" max="5" width="15.140625" customWidth="1"/>
    <col min="6" max="6" width="1.42578125" hidden="1" customWidth="1"/>
    <col min="7" max="7" width="5.85546875" customWidth="1"/>
    <col min="8" max="9" width="5.5703125" customWidth="1"/>
    <col min="10" max="10" width="1.42578125" hidden="1" customWidth="1"/>
    <col min="11" max="11" width="5.85546875" customWidth="1"/>
    <col min="12" max="12" width="5.5703125" customWidth="1"/>
    <col min="13" max="13" width="5.85546875" customWidth="1"/>
    <col min="14" max="14" width="1.42578125" customWidth="1"/>
    <col min="15" max="15" width="5.85546875" customWidth="1"/>
    <col min="16" max="16" width="5.5703125" customWidth="1"/>
    <col min="17" max="17" width="5.85546875" customWidth="1"/>
    <col min="18" max="18" width="0.7109375" hidden="1" customWidth="1"/>
    <col min="19" max="19" width="8.5703125" customWidth="1"/>
    <col min="20" max="20" width="7.85546875" customWidth="1"/>
    <col min="21" max="21" width="9.7109375" customWidth="1"/>
    <col min="22" max="22" width="9.140625" hidden="1" customWidth="1"/>
    <col min="23" max="23" width="1.85546875" customWidth="1"/>
    <col min="25" max="25" width="24.7109375" customWidth="1"/>
    <col min="26" max="26" width="21" customWidth="1"/>
    <col min="27" max="27" width="12.140625" customWidth="1"/>
    <col min="28" max="28" width="10.42578125" customWidth="1"/>
    <col min="29" max="29" width="11.28515625" customWidth="1"/>
    <col min="30" max="30" width="10.140625" customWidth="1"/>
    <col min="34" max="34" width="14.28515625" customWidth="1"/>
  </cols>
  <sheetData>
    <row r="1" spans="1:34" ht="18.75">
      <c r="B1" s="1"/>
      <c r="H1" s="40" t="s">
        <v>63</v>
      </c>
      <c r="I1" s="1"/>
      <c r="M1" s="1"/>
      <c r="Q1" s="1"/>
      <c r="S1" s="1"/>
      <c r="T1" s="1"/>
      <c r="U1" s="1"/>
      <c r="AC1" s="40" t="s">
        <v>69</v>
      </c>
    </row>
    <row r="2" spans="1:34" ht="15.75" customHeight="1">
      <c r="B2" s="1"/>
      <c r="C2" s="29" t="s">
        <v>65</v>
      </c>
      <c r="E2" s="9" t="s">
        <v>15</v>
      </c>
      <c r="G2" s="25"/>
      <c r="H2" s="9"/>
      <c r="I2" s="25"/>
      <c r="J2" s="25"/>
      <c r="K2" s="25"/>
      <c r="L2" s="25"/>
      <c r="M2" s="25"/>
      <c r="N2" s="25"/>
      <c r="O2" s="25"/>
      <c r="P2" s="25"/>
      <c r="Q2" s="24"/>
      <c r="R2" s="25"/>
      <c r="S2" s="1"/>
      <c r="T2" s="1"/>
      <c r="U2" s="1"/>
      <c r="AC2" s="40" t="s">
        <v>170</v>
      </c>
    </row>
    <row r="3" spans="1:34" ht="16.5" customHeight="1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J3" s="25"/>
      <c r="K3" s="25"/>
      <c r="M3" s="1"/>
      <c r="Q3" s="1"/>
      <c r="S3" s="1"/>
      <c r="T3" s="1"/>
      <c r="U3" s="1"/>
    </row>
    <row r="4" spans="1:34" ht="16.5" customHeight="1" thickBot="1">
      <c r="A4" s="2" t="s">
        <v>1</v>
      </c>
      <c r="B4" s="1"/>
      <c r="C4" s="26"/>
      <c r="G4" s="154" t="s">
        <v>6</v>
      </c>
      <c r="H4" s="155"/>
      <c r="I4" s="156"/>
      <c r="K4" s="154" t="s">
        <v>5</v>
      </c>
      <c r="L4" s="155"/>
      <c r="M4" s="156"/>
      <c r="O4" s="154" t="s">
        <v>4</v>
      </c>
      <c r="P4" s="155"/>
      <c r="Q4" s="156"/>
      <c r="S4" s="1"/>
      <c r="T4" s="1"/>
      <c r="U4" s="1"/>
      <c r="X4" s="46" t="s">
        <v>70</v>
      </c>
      <c r="Y4" s="46" t="s">
        <v>71</v>
      </c>
      <c r="Z4" s="46" t="s">
        <v>72</v>
      </c>
      <c r="AA4" s="164" t="s">
        <v>73</v>
      </c>
      <c r="AB4" s="165"/>
      <c r="AC4" s="168" t="s">
        <v>75</v>
      </c>
      <c r="AD4" s="169"/>
      <c r="AE4" s="168" t="s">
        <v>77</v>
      </c>
      <c r="AF4" s="170"/>
      <c r="AG4" s="159" t="s">
        <v>79</v>
      </c>
      <c r="AH4" s="159" t="s">
        <v>80</v>
      </c>
    </row>
    <row r="5" spans="1:34" ht="16.5" customHeight="1" thickBot="1">
      <c r="A5" s="22">
        <f>COUNT(A7:A9)</f>
        <v>3</v>
      </c>
      <c r="B5" s="1"/>
      <c r="G5" s="157" t="s">
        <v>0</v>
      </c>
      <c r="H5" s="158"/>
      <c r="I5" s="10">
        <f>A5-(COUNTIF(H7:H9,"нс"))</f>
        <v>3</v>
      </c>
      <c r="K5" s="157" t="s">
        <v>0</v>
      </c>
      <c r="L5" s="158"/>
      <c r="M5" s="10">
        <f>A5-(COUNTIF(L7:L9,"нс"))</f>
        <v>3</v>
      </c>
      <c r="O5" s="157" t="s">
        <v>0</v>
      </c>
      <c r="P5" s="158"/>
      <c r="Q5" s="10">
        <f>A5-(COUNTIF(P7:P9,"нс"))</f>
        <v>3</v>
      </c>
      <c r="S5" s="162" t="s">
        <v>8</v>
      </c>
      <c r="T5" s="163"/>
      <c r="U5" s="1"/>
      <c r="X5" s="53"/>
      <c r="Y5" s="53"/>
      <c r="Z5" s="53"/>
      <c r="AA5" s="166" t="s">
        <v>74</v>
      </c>
      <c r="AB5" s="167"/>
      <c r="AC5" s="166" t="s">
        <v>76</v>
      </c>
      <c r="AD5" s="167"/>
      <c r="AE5" s="166" t="s">
        <v>78</v>
      </c>
      <c r="AF5" s="171"/>
      <c r="AG5" s="160"/>
      <c r="AH5" s="160"/>
    </row>
    <row r="6" spans="1:34" ht="45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1"/>
      <c r="G6" s="12" t="s">
        <v>7</v>
      </c>
      <c r="H6" s="13" t="s">
        <v>3</v>
      </c>
      <c r="I6" s="14" t="s">
        <v>2</v>
      </c>
      <c r="J6" s="11"/>
      <c r="K6" s="15" t="s">
        <v>7</v>
      </c>
      <c r="L6" s="16" t="s">
        <v>3</v>
      </c>
      <c r="M6" s="17" t="s">
        <v>2</v>
      </c>
      <c r="N6" s="11"/>
      <c r="O6" s="15" t="s">
        <v>7</v>
      </c>
      <c r="P6" s="16" t="s">
        <v>3</v>
      </c>
      <c r="Q6" s="17" t="s">
        <v>2</v>
      </c>
      <c r="R6" s="11"/>
      <c r="S6" s="95" t="s">
        <v>7</v>
      </c>
      <c r="T6" s="96" t="s">
        <v>2</v>
      </c>
      <c r="U6" s="19" t="s">
        <v>9</v>
      </c>
      <c r="V6" s="11"/>
      <c r="X6" s="54"/>
      <c r="Y6" s="54"/>
      <c r="Z6" s="54"/>
      <c r="AA6" s="47" t="s">
        <v>81</v>
      </c>
      <c r="AB6" s="47" t="s">
        <v>82</v>
      </c>
      <c r="AC6" s="48" t="s">
        <v>81</v>
      </c>
      <c r="AD6" s="48" t="s">
        <v>82</v>
      </c>
      <c r="AE6" s="48" t="s">
        <v>81</v>
      </c>
      <c r="AF6" s="48" t="s">
        <v>82</v>
      </c>
      <c r="AG6" s="161"/>
      <c r="AH6" s="161"/>
    </row>
    <row r="7" spans="1:34" ht="18.75" customHeight="1" thickBot="1">
      <c r="A7" s="6">
        <v>1</v>
      </c>
      <c r="B7" s="7">
        <v>89</v>
      </c>
      <c r="C7" s="81" t="s">
        <v>83</v>
      </c>
      <c r="D7" s="76"/>
      <c r="E7" s="68" t="s">
        <v>91</v>
      </c>
      <c r="G7" s="7">
        <v>1</v>
      </c>
      <c r="H7" s="7"/>
      <c r="I7" s="8">
        <f>IF(H7="нс",0,IF(H7="сх",0,IF(H7="дк",0,IF(G7=1,$I$5+1,$I$5-G7+1))))</f>
        <v>4</v>
      </c>
      <c r="K7" s="6">
        <v>2</v>
      </c>
      <c r="L7" s="7"/>
      <c r="M7" s="8">
        <f>IF(L7="нс",0,IF(L7="сх",0,IF(L7="дк",0,IF(K7=1,$M$5+1,$M$5-K7+1))))</f>
        <v>2</v>
      </c>
      <c r="O7" s="6">
        <v>1</v>
      </c>
      <c r="P7" s="7"/>
      <c r="Q7" s="8">
        <f>IF(P7="нс",0,IF(P7="сх",0,IF(P7="дк",0,IF(O7=1,$Q$5+1,$Q$5-O7+1))))</f>
        <v>4</v>
      </c>
      <c r="S7" s="88">
        <v>1</v>
      </c>
      <c r="T7" s="89">
        <f>IF(OR(H7="дк",L7="дк",P7="дк")=TRUE,"Man",(I7+M7+Q7-U7))</f>
        <v>8</v>
      </c>
      <c r="U7" s="20">
        <f>IF(OR(H7="дк",L7="дк",P7="дк")=TRUE,"Man",MIN(I7,M7,Q7))</f>
        <v>2</v>
      </c>
      <c r="X7" s="50">
        <v>1</v>
      </c>
      <c r="Y7" s="81" t="s">
        <v>83</v>
      </c>
      <c r="Z7" s="68" t="s">
        <v>91</v>
      </c>
      <c r="AA7" s="51">
        <v>8</v>
      </c>
      <c r="AB7" s="51">
        <v>1</v>
      </c>
      <c r="AC7" s="51">
        <v>3</v>
      </c>
      <c r="AD7" s="51">
        <v>2</v>
      </c>
      <c r="AE7" s="51">
        <v>8</v>
      </c>
      <c r="AF7" s="51">
        <v>1</v>
      </c>
      <c r="AG7" s="94">
        <f>SUM(AA7,AC7,AE7)</f>
        <v>19</v>
      </c>
      <c r="AH7" s="94">
        <v>1</v>
      </c>
    </row>
    <row r="8" spans="1:34" ht="18" customHeight="1" thickBot="1">
      <c r="A8" s="4">
        <f>SUM(A7,1)</f>
        <v>2</v>
      </c>
      <c r="B8" s="3">
        <v>17</v>
      </c>
      <c r="C8" s="81" t="s">
        <v>86</v>
      </c>
      <c r="D8" s="77"/>
      <c r="E8" s="68" t="s">
        <v>87</v>
      </c>
      <c r="G8" s="3">
        <v>3</v>
      </c>
      <c r="H8" s="3"/>
      <c r="I8" s="8">
        <f>IF(H8="нс",0,IF(H8="сх",0,IF(H8="дк",0,IF(G8=1,$I$5+1,$I$5-G8+1))))</f>
        <v>1</v>
      </c>
      <c r="K8" s="4">
        <v>1</v>
      </c>
      <c r="L8" s="3"/>
      <c r="M8" s="8">
        <f>IF(L8="нс",0,IF(L8="сх",0,IF(L8="дк",0,IF(K8=1,$M$5+1,$M$5-K8+1))))</f>
        <v>4</v>
      </c>
      <c r="O8" s="4">
        <v>3</v>
      </c>
      <c r="P8" s="3"/>
      <c r="Q8" s="8">
        <f>IF(P8="нс",0,IF(P8="сх",0,IF(P8="дк",0,IF(O8=1,$Q$5+1,$Q$5-O8+1))))</f>
        <v>1</v>
      </c>
      <c r="S8" s="90">
        <v>2</v>
      </c>
      <c r="T8" s="89">
        <f>IF(OR(H8="дк",L8="дк",P8="дк")=TRUE,"Man",(I8+M8+Q8-U8))</f>
        <v>5</v>
      </c>
      <c r="U8" s="20">
        <f>IF(OR(H8="дк",L8="дк",P8="дк")=TRUE,"Man",MIN(I8,M8,Q8))</f>
        <v>1</v>
      </c>
      <c r="X8" s="50">
        <v>2</v>
      </c>
      <c r="Y8" s="81" t="s">
        <v>84</v>
      </c>
      <c r="Z8" s="68" t="s">
        <v>85</v>
      </c>
      <c r="AA8" s="51">
        <v>8</v>
      </c>
      <c r="AB8" s="51">
        <v>2</v>
      </c>
      <c r="AC8" s="51">
        <v>6</v>
      </c>
      <c r="AD8" s="51">
        <v>1</v>
      </c>
      <c r="AE8" s="51">
        <v>4</v>
      </c>
      <c r="AF8" s="51">
        <v>3</v>
      </c>
      <c r="AG8" s="94">
        <f>SUM(AA8,AC8,AE8)</f>
        <v>18</v>
      </c>
      <c r="AH8" s="94">
        <v>2</v>
      </c>
    </row>
    <row r="9" spans="1:34" ht="17.25" customHeight="1" thickBot="1">
      <c r="A9" s="4">
        <f>SUM(A8,1)</f>
        <v>3</v>
      </c>
      <c r="B9" s="3">
        <v>88</v>
      </c>
      <c r="C9" s="81" t="s">
        <v>84</v>
      </c>
      <c r="D9" s="77"/>
      <c r="E9" s="68" t="s">
        <v>85</v>
      </c>
      <c r="G9" s="3">
        <v>2</v>
      </c>
      <c r="H9" s="3"/>
      <c r="I9" s="8">
        <f>IF(H9="нс",0,IF(H9="сх",0,IF(H9="дк",0,IF(G9=1,$I$5+1,$I$5-G9+1))))</f>
        <v>2</v>
      </c>
      <c r="K9" s="4">
        <v>3</v>
      </c>
      <c r="L9" s="3"/>
      <c r="M9" s="8">
        <f>IF(L9="нс",0,IF(L9="сх",0,IF(L9="дк",0,IF(K9=1,$M$5+1,$M$5-K9+1))))</f>
        <v>1</v>
      </c>
      <c r="O9" s="4">
        <v>2</v>
      </c>
      <c r="P9" s="3"/>
      <c r="Q9" s="8">
        <f>IF(P9="нс",0,IF(P9="сх",0,IF(P9="дк",0,IF(O9=1,$Q$5+1,$Q$5-O9+1))))</f>
        <v>2</v>
      </c>
      <c r="S9" s="90">
        <v>3</v>
      </c>
      <c r="T9" s="89">
        <f>IF(OR(H9="дк",L9="дк",P9="дк")=TRUE,"Man",(I9+M9+Q9-U9))</f>
        <v>4</v>
      </c>
      <c r="U9" s="20">
        <f>IF(OR(H9="дк",L9="дк",P9="дк")=TRUE,"Man",MIN(I9,M9,Q9))</f>
        <v>1</v>
      </c>
      <c r="X9" s="50">
        <v>3</v>
      </c>
      <c r="Y9" s="81" t="s">
        <v>86</v>
      </c>
      <c r="Z9" s="68" t="s">
        <v>87</v>
      </c>
      <c r="AA9" s="51">
        <v>4</v>
      </c>
      <c r="AB9" s="51">
        <v>3</v>
      </c>
      <c r="AC9" s="51">
        <v>0</v>
      </c>
      <c r="AD9" s="51" t="s">
        <v>88</v>
      </c>
      <c r="AE9" s="51">
        <v>5</v>
      </c>
      <c r="AF9" s="51">
        <v>2</v>
      </c>
      <c r="AG9" s="94">
        <f>SUM(AA9,AC9,AE9)</f>
        <v>9</v>
      </c>
      <c r="AH9" s="94">
        <v>3</v>
      </c>
    </row>
    <row r="10" spans="1:34" ht="18.75" customHeight="1" thickBot="1">
      <c r="B10" s="1"/>
      <c r="H10" s="1"/>
      <c r="I10" s="40" t="s">
        <v>64</v>
      </c>
      <c r="M10" s="1"/>
      <c r="Q10" s="1"/>
      <c r="S10" s="1"/>
      <c r="T10" s="1"/>
      <c r="U10" s="1"/>
      <c r="X10" s="50">
        <v>4</v>
      </c>
      <c r="Y10" s="81" t="s">
        <v>89</v>
      </c>
      <c r="Z10" s="68" t="s">
        <v>90</v>
      </c>
      <c r="AA10" s="51">
        <v>2</v>
      </c>
      <c r="AB10" s="51">
        <v>4</v>
      </c>
      <c r="AC10" s="51">
        <v>0</v>
      </c>
      <c r="AD10" s="51" t="s">
        <v>88</v>
      </c>
      <c r="AE10" s="51">
        <v>0</v>
      </c>
      <c r="AF10" s="51" t="s">
        <v>88</v>
      </c>
      <c r="AG10" s="94">
        <f>SUM(AA10,AC10,AE10)</f>
        <v>2</v>
      </c>
      <c r="AH10" s="94">
        <v>4</v>
      </c>
    </row>
    <row r="11" spans="1:34" ht="18.75">
      <c r="B11" s="1"/>
      <c r="H11" s="1"/>
      <c r="I11" s="1"/>
      <c r="M11" s="1"/>
      <c r="Q11" s="1"/>
      <c r="S11" s="1"/>
      <c r="T11" s="1"/>
      <c r="U11" s="1"/>
      <c r="AB11" s="40" t="s">
        <v>64</v>
      </c>
      <c r="AC11" s="39"/>
    </row>
    <row r="12" spans="1:34" ht="18.75">
      <c r="AC12" s="39"/>
    </row>
  </sheetData>
  <sortState ref="Y7:AH10">
    <sortCondition descending="1" ref="AG7:AG10"/>
  </sortState>
  <mergeCells count="15">
    <mergeCell ref="AG4:AG6"/>
    <mergeCell ref="AH4:AH6"/>
    <mergeCell ref="S5:T5"/>
    <mergeCell ref="G4:I4"/>
    <mergeCell ref="K4:M4"/>
    <mergeCell ref="O4:Q4"/>
    <mergeCell ref="G5:H5"/>
    <mergeCell ref="K5:L5"/>
    <mergeCell ref="O5:P5"/>
    <mergeCell ref="AA4:AB4"/>
    <mergeCell ref="AA5:AB5"/>
    <mergeCell ref="AC4:AD4"/>
    <mergeCell ref="AC5:AD5"/>
    <mergeCell ref="AE4:AF4"/>
    <mergeCell ref="AE5:AF5"/>
  </mergeCells>
  <pageMargins left="0.37" right="0.2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topLeftCell="A4" zoomScale="73" zoomScaleSheetLayoutView="73" workbookViewId="0">
      <selection activeCell="E12" sqref="E12"/>
    </sheetView>
  </sheetViews>
  <sheetFormatPr defaultRowHeight="12.75"/>
  <cols>
    <col min="1" max="1" width="5.85546875" customWidth="1"/>
    <col min="2" max="2" width="5.42578125" customWidth="1"/>
    <col min="3" max="3" width="20.5703125" customWidth="1"/>
    <col min="4" max="4" width="7" customWidth="1"/>
    <col min="5" max="5" width="23.5703125" customWidth="1"/>
    <col min="6" max="6" width="5.85546875" customWidth="1"/>
    <col min="7" max="7" width="5.5703125" customWidth="1"/>
    <col min="8" max="9" width="5.85546875" customWidth="1"/>
    <col min="10" max="10" width="5.5703125" customWidth="1"/>
    <col min="11" max="12" width="5.85546875" customWidth="1"/>
    <col min="13" max="13" width="5.5703125" customWidth="1"/>
    <col min="14" max="14" width="5.85546875" customWidth="1"/>
    <col min="15" max="15" width="6.140625" customWidth="1"/>
    <col min="16" max="16" width="6.42578125" customWidth="1"/>
    <col min="17" max="17" width="9.42578125" customWidth="1"/>
    <col min="18" max="19" width="9.140625" hidden="1" customWidth="1"/>
    <col min="20" max="20" width="0.140625" customWidth="1"/>
    <col min="22" max="22" width="24.7109375" customWidth="1"/>
    <col min="23" max="23" width="28.5703125" customWidth="1"/>
    <col min="24" max="24" width="12.140625" customWidth="1"/>
    <col min="25" max="25" width="10.42578125" customWidth="1"/>
    <col min="26" max="26" width="11.28515625" customWidth="1"/>
    <col min="27" max="27" width="10.140625" customWidth="1"/>
    <col min="31" max="31" width="14.28515625" customWidth="1"/>
  </cols>
  <sheetData>
    <row r="1" spans="1:31" ht="18.75">
      <c r="B1" s="1"/>
      <c r="G1" s="40" t="s">
        <v>63</v>
      </c>
      <c r="H1" s="1"/>
      <c r="K1" s="1"/>
      <c r="N1" s="1"/>
      <c r="O1" s="1"/>
      <c r="P1" s="1"/>
      <c r="Q1" s="1"/>
      <c r="Z1" s="40" t="s">
        <v>69</v>
      </c>
    </row>
    <row r="2" spans="1:31" ht="18.75">
      <c r="B2" s="1"/>
      <c r="C2" s="29" t="s">
        <v>68</v>
      </c>
      <c r="E2" s="9" t="s">
        <v>15</v>
      </c>
      <c r="F2" s="25"/>
      <c r="G2" s="9"/>
      <c r="H2" s="25"/>
      <c r="I2" s="25"/>
      <c r="J2" s="25"/>
      <c r="K2" s="25"/>
      <c r="L2" s="25"/>
      <c r="M2" s="25"/>
      <c r="N2" s="24"/>
      <c r="O2" s="1"/>
      <c r="P2" s="1"/>
      <c r="Q2" s="1"/>
      <c r="Z2" s="40" t="s">
        <v>180</v>
      </c>
    </row>
    <row r="3" spans="1:31" ht="13.5" thickBot="1">
      <c r="B3" s="1"/>
      <c r="C3" s="26">
        <f ca="1">NOW()</f>
        <v>42282.682179513889</v>
      </c>
      <c r="D3" s="25"/>
      <c r="E3" s="25"/>
      <c r="F3" s="25"/>
      <c r="G3" s="25"/>
      <c r="H3" s="25"/>
      <c r="I3" s="25"/>
      <c r="K3" s="1"/>
      <c r="N3" s="1"/>
      <c r="O3" s="1"/>
      <c r="P3" s="1"/>
      <c r="Q3" s="1"/>
    </row>
    <row r="4" spans="1:31" ht="18.75" customHeight="1" thickBot="1">
      <c r="A4" s="2" t="s">
        <v>1</v>
      </c>
      <c r="B4" s="1"/>
      <c r="C4" s="26"/>
      <c r="F4" s="154" t="s">
        <v>6</v>
      </c>
      <c r="G4" s="155"/>
      <c r="H4" s="156"/>
      <c r="I4" s="154" t="s">
        <v>5</v>
      </c>
      <c r="J4" s="155"/>
      <c r="K4" s="156"/>
      <c r="L4" s="154" t="s">
        <v>4</v>
      </c>
      <c r="M4" s="155"/>
      <c r="N4" s="156"/>
      <c r="O4" s="1"/>
      <c r="P4" s="1"/>
      <c r="Q4" s="1"/>
      <c r="U4" s="46" t="s">
        <v>70</v>
      </c>
      <c r="V4" s="46" t="s">
        <v>71</v>
      </c>
      <c r="W4" s="46" t="s">
        <v>72</v>
      </c>
      <c r="X4" s="164" t="s">
        <v>73</v>
      </c>
      <c r="Y4" s="173"/>
      <c r="Z4" s="168" t="s">
        <v>75</v>
      </c>
      <c r="AA4" s="170"/>
      <c r="AB4" s="168" t="s">
        <v>77</v>
      </c>
      <c r="AC4" s="170"/>
      <c r="AD4" s="159" t="s">
        <v>79</v>
      </c>
      <c r="AE4" s="159" t="s">
        <v>80</v>
      </c>
    </row>
    <row r="5" spans="1:31" ht="16.5" customHeight="1" thickBot="1">
      <c r="A5" s="22">
        <f>COUNT(A7:A19)</f>
        <v>13</v>
      </c>
      <c r="B5" s="1"/>
      <c r="F5" s="157" t="s">
        <v>0</v>
      </c>
      <c r="G5" s="158"/>
      <c r="H5" s="10">
        <f>A5-(COUNTIF(G7:G19,"нс"))</f>
        <v>13</v>
      </c>
      <c r="I5" s="157" t="s">
        <v>0</v>
      </c>
      <c r="J5" s="158"/>
      <c r="K5" s="10">
        <f>A5-(COUNTIF(J7:J19,"нс"))</f>
        <v>13</v>
      </c>
      <c r="L5" s="157" t="s">
        <v>0</v>
      </c>
      <c r="M5" s="158"/>
      <c r="N5" s="10">
        <f>A5-(COUNTIF(M7:M19,"нс"))</f>
        <v>12</v>
      </c>
      <c r="O5" s="149" t="s">
        <v>8</v>
      </c>
      <c r="P5" s="172"/>
      <c r="Q5" s="1"/>
      <c r="U5" s="53"/>
      <c r="V5" s="53"/>
      <c r="W5" s="53"/>
      <c r="X5" s="166" t="s">
        <v>74</v>
      </c>
      <c r="Y5" s="171"/>
      <c r="Z5" s="166" t="s">
        <v>76</v>
      </c>
      <c r="AA5" s="171"/>
      <c r="AB5" s="166" t="s">
        <v>78</v>
      </c>
      <c r="AC5" s="171"/>
      <c r="AD5" s="160"/>
      <c r="AE5" s="160"/>
    </row>
    <row r="6" spans="1:31" ht="51.75" customHeight="1" thickBot="1">
      <c r="A6" s="18"/>
      <c r="B6" s="32" t="s">
        <v>12</v>
      </c>
      <c r="C6" s="33" t="s">
        <v>10</v>
      </c>
      <c r="D6" s="32" t="s">
        <v>13</v>
      </c>
      <c r="E6" s="21" t="s">
        <v>11</v>
      </c>
      <c r="F6" s="12" t="s">
        <v>7</v>
      </c>
      <c r="G6" s="13" t="s">
        <v>3</v>
      </c>
      <c r="H6" s="14" t="s">
        <v>2</v>
      </c>
      <c r="I6" s="15" t="s">
        <v>7</v>
      </c>
      <c r="J6" s="16" t="s">
        <v>3</v>
      </c>
      <c r="K6" s="17" t="s">
        <v>2</v>
      </c>
      <c r="L6" s="15" t="s">
        <v>7</v>
      </c>
      <c r="M6" s="16" t="s">
        <v>3</v>
      </c>
      <c r="N6" s="17" t="s">
        <v>2</v>
      </c>
      <c r="O6" s="99" t="s">
        <v>7</v>
      </c>
      <c r="P6" s="100" t="s">
        <v>2</v>
      </c>
      <c r="Q6" s="19" t="s">
        <v>9</v>
      </c>
      <c r="R6" s="11"/>
      <c r="U6" s="54"/>
      <c r="V6" s="54"/>
      <c r="W6" s="54"/>
      <c r="X6" s="47" t="s">
        <v>81</v>
      </c>
      <c r="Y6" s="47" t="s">
        <v>82</v>
      </c>
      <c r="Z6" s="48" t="s">
        <v>81</v>
      </c>
      <c r="AA6" s="48" t="s">
        <v>82</v>
      </c>
      <c r="AB6" s="48" t="s">
        <v>81</v>
      </c>
      <c r="AC6" s="48" t="s">
        <v>82</v>
      </c>
      <c r="AD6" s="161"/>
      <c r="AE6" s="161"/>
    </row>
    <row r="7" spans="1:31" ht="18.95" customHeight="1" thickBot="1">
      <c r="A7" s="6">
        <v>1</v>
      </c>
      <c r="B7" s="7">
        <v>76</v>
      </c>
      <c r="C7" s="64" t="s">
        <v>106</v>
      </c>
      <c r="D7" s="76"/>
      <c r="E7" s="72" t="s">
        <v>91</v>
      </c>
      <c r="F7" s="7">
        <v>1</v>
      </c>
      <c r="G7" s="7"/>
      <c r="H7" s="8">
        <f t="shared" ref="H7:H19" si="0">IF(G7="нс",0,IF(G7="сх",0,IF(G7="дк",0,IF(F7=1,$H$5+1,$H$5-F7+1))))</f>
        <v>14</v>
      </c>
      <c r="I7" s="6">
        <v>1</v>
      </c>
      <c r="J7" s="7"/>
      <c r="K7" s="8">
        <f t="shared" ref="K7:K19" si="1">IF(J7="нс",0,IF(J7="сх",0,IF(J7="дк",0,IF(I7=1,$K$5+1,$K$5-I7+1))))</f>
        <v>14</v>
      </c>
      <c r="L7" s="6">
        <v>11</v>
      </c>
      <c r="M7" s="7"/>
      <c r="N7" s="8">
        <f t="shared" ref="N7:N19" si="2">IF(M7="нс",0,IF(M7="сх",0,IF(M7="дк",0,IF(L7=1,$N$5+1,$N$5-L7+1))))</f>
        <v>2</v>
      </c>
      <c r="O7" s="42">
        <v>1</v>
      </c>
      <c r="P7" s="43">
        <f>IF(OR(G7="дк",J7="дк",M7="дк")=TRUE,"Man",(H7+K7+N7-Q7))</f>
        <v>28</v>
      </c>
      <c r="Q7" s="20">
        <f t="shared" ref="Q7:Q19" si="3">IF(OR(G7="дк",J7="дк",M7="дк")=TRUE,"Man",MIN(H7,K7,N7))</f>
        <v>2</v>
      </c>
      <c r="U7" s="50">
        <v>1</v>
      </c>
      <c r="V7" s="64" t="s">
        <v>106</v>
      </c>
      <c r="W7" s="72" t="s">
        <v>91</v>
      </c>
      <c r="X7" s="56">
        <v>30</v>
      </c>
      <c r="Y7" s="56">
        <v>2</v>
      </c>
      <c r="Z7" s="56">
        <v>21</v>
      </c>
      <c r="AA7" s="56">
        <v>5</v>
      </c>
      <c r="AB7" s="51">
        <v>28</v>
      </c>
      <c r="AC7" s="51">
        <v>1</v>
      </c>
      <c r="AD7" s="51">
        <f t="shared" ref="AD7:AD30" si="4">SUM(X7,Z7,AB7)</f>
        <v>79</v>
      </c>
      <c r="AE7" s="51">
        <v>1</v>
      </c>
    </row>
    <row r="8" spans="1:31" ht="18.95" customHeight="1" thickBot="1">
      <c r="A8" s="4">
        <f t="shared" ref="A8:A19" si="5">SUM(A7,1)</f>
        <v>2</v>
      </c>
      <c r="B8" s="3">
        <v>84</v>
      </c>
      <c r="C8" s="66" t="s">
        <v>36</v>
      </c>
      <c r="D8" s="77"/>
      <c r="E8" s="68" t="s">
        <v>95</v>
      </c>
      <c r="F8" s="3">
        <v>3</v>
      </c>
      <c r="G8" s="3"/>
      <c r="H8" s="8">
        <f t="shared" si="0"/>
        <v>11</v>
      </c>
      <c r="I8" s="4">
        <v>2</v>
      </c>
      <c r="J8" s="3"/>
      <c r="K8" s="8">
        <f t="shared" si="1"/>
        <v>12</v>
      </c>
      <c r="L8" s="4">
        <v>1</v>
      </c>
      <c r="M8" s="3"/>
      <c r="N8" s="8">
        <f t="shared" si="2"/>
        <v>13</v>
      </c>
      <c r="O8" s="44">
        <v>2</v>
      </c>
      <c r="P8" s="43">
        <f>IF(OR(G8="дк",J8="дк",M8="дк")=TRUE,"Man",(H8+K8+N8-Q8))</f>
        <v>25</v>
      </c>
      <c r="Q8" s="20">
        <f t="shared" si="3"/>
        <v>11</v>
      </c>
      <c r="U8" s="50">
        <f t="shared" ref="U8:U30" si="6">SUM(U7,1)</f>
        <v>2</v>
      </c>
      <c r="V8" s="66" t="s">
        <v>39</v>
      </c>
      <c r="W8" s="68" t="s">
        <v>103</v>
      </c>
      <c r="X8" s="51">
        <v>31</v>
      </c>
      <c r="Y8" s="51">
        <v>1</v>
      </c>
      <c r="Z8" s="51">
        <v>25</v>
      </c>
      <c r="AA8" s="51">
        <v>3</v>
      </c>
      <c r="AB8" s="51">
        <v>20</v>
      </c>
      <c r="AC8" s="51">
        <v>4</v>
      </c>
      <c r="AD8" s="51">
        <f t="shared" si="4"/>
        <v>76</v>
      </c>
      <c r="AE8" s="51">
        <f t="shared" ref="AE8:AE19" si="7">SUM(AE7,1)</f>
        <v>2</v>
      </c>
    </row>
    <row r="9" spans="1:31" ht="18.95" customHeight="1" thickBot="1">
      <c r="A9" s="4">
        <f t="shared" si="5"/>
        <v>3</v>
      </c>
      <c r="B9" s="3">
        <v>72</v>
      </c>
      <c r="C9" s="66" t="s">
        <v>98</v>
      </c>
      <c r="D9" s="77"/>
      <c r="E9" s="68" t="s">
        <v>95</v>
      </c>
      <c r="F9" s="3">
        <v>4</v>
      </c>
      <c r="G9" s="3"/>
      <c r="H9" s="8">
        <f t="shared" si="0"/>
        <v>10</v>
      </c>
      <c r="I9" s="4" t="s">
        <v>62</v>
      </c>
      <c r="J9" s="3" t="s">
        <v>62</v>
      </c>
      <c r="K9" s="8">
        <f t="shared" si="1"/>
        <v>0</v>
      </c>
      <c r="L9" s="4">
        <v>2</v>
      </c>
      <c r="M9" s="3"/>
      <c r="N9" s="8">
        <f t="shared" si="2"/>
        <v>11</v>
      </c>
      <c r="O9" s="44">
        <v>3</v>
      </c>
      <c r="P9" s="43">
        <f>IF(OR(G9="дк",J9="дк",M9="дк")=TRUE,"Man",(H9+K9+N9-Q9))</f>
        <v>21</v>
      </c>
      <c r="Q9" s="20">
        <f t="shared" si="3"/>
        <v>0</v>
      </c>
      <c r="U9" s="50">
        <f t="shared" si="6"/>
        <v>3</v>
      </c>
      <c r="V9" s="66" t="s">
        <v>36</v>
      </c>
      <c r="W9" s="68" t="s">
        <v>95</v>
      </c>
      <c r="X9" s="51">
        <v>13</v>
      </c>
      <c r="Y9" s="51">
        <v>10</v>
      </c>
      <c r="Z9" s="51">
        <v>21</v>
      </c>
      <c r="AA9" s="51">
        <v>6</v>
      </c>
      <c r="AB9" s="51">
        <v>25</v>
      </c>
      <c r="AC9" s="51">
        <v>2</v>
      </c>
      <c r="AD9" s="51">
        <f t="shared" si="4"/>
        <v>59</v>
      </c>
      <c r="AE9" s="51">
        <f t="shared" si="7"/>
        <v>3</v>
      </c>
    </row>
    <row r="10" spans="1:31" ht="18.95" customHeight="1" thickBot="1">
      <c r="A10" s="4">
        <f t="shared" si="5"/>
        <v>4</v>
      </c>
      <c r="B10" s="3">
        <v>24</v>
      </c>
      <c r="C10" s="66" t="s">
        <v>39</v>
      </c>
      <c r="D10" s="77"/>
      <c r="E10" s="68" t="s">
        <v>103</v>
      </c>
      <c r="F10" s="3">
        <v>2</v>
      </c>
      <c r="G10" s="3"/>
      <c r="H10" s="8">
        <f t="shared" si="0"/>
        <v>12</v>
      </c>
      <c r="I10" s="4">
        <v>6</v>
      </c>
      <c r="J10" s="3"/>
      <c r="K10" s="8">
        <f t="shared" si="1"/>
        <v>8</v>
      </c>
      <c r="L10" s="4">
        <v>6</v>
      </c>
      <c r="M10" s="3"/>
      <c r="N10" s="8">
        <f t="shared" si="2"/>
        <v>7</v>
      </c>
      <c r="O10" s="44">
        <v>4</v>
      </c>
      <c r="P10" s="43">
        <f>IF(OR(G10="дк",J10="дк",M10="дк")=TRUE,"Man",(H10+K10+N10-Q10))</f>
        <v>20</v>
      </c>
      <c r="Q10" s="20">
        <f t="shared" si="3"/>
        <v>7</v>
      </c>
      <c r="U10" s="50">
        <f t="shared" si="6"/>
        <v>4</v>
      </c>
      <c r="V10" s="66" t="s">
        <v>107</v>
      </c>
      <c r="W10" s="68" t="s">
        <v>103</v>
      </c>
      <c r="X10" s="51">
        <v>28</v>
      </c>
      <c r="Y10" s="51">
        <v>3</v>
      </c>
      <c r="Z10" s="51">
        <v>10</v>
      </c>
      <c r="AA10" s="51">
        <v>11</v>
      </c>
      <c r="AB10" s="51">
        <v>15</v>
      </c>
      <c r="AC10" s="51">
        <v>9</v>
      </c>
      <c r="AD10" s="51">
        <f t="shared" si="4"/>
        <v>53</v>
      </c>
      <c r="AE10" s="51">
        <f t="shared" si="7"/>
        <v>4</v>
      </c>
    </row>
    <row r="11" spans="1:31" ht="18.95" customHeight="1" thickBot="1">
      <c r="A11" s="4">
        <f t="shared" si="5"/>
        <v>5</v>
      </c>
      <c r="B11" s="3">
        <v>99</v>
      </c>
      <c r="C11" s="66" t="s">
        <v>37</v>
      </c>
      <c r="D11" s="77"/>
      <c r="E11" s="68" t="s">
        <v>97</v>
      </c>
      <c r="F11" s="3">
        <v>5</v>
      </c>
      <c r="G11" s="3"/>
      <c r="H11" s="8">
        <f t="shared" si="0"/>
        <v>9</v>
      </c>
      <c r="I11" s="4" t="s">
        <v>179</v>
      </c>
      <c r="J11" s="3" t="s">
        <v>179</v>
      </c>
      <c r="K11" s="8">
        <f t="shared" si="1"/>
        <v>0</v>
      </c>
      <c r="L11" s="4">
        <v>3</v>
      </c>
      <c r="M11" s="3"/>
      <c r="N11" s="8">
        <f t="shared" si="2"/>
        <v>10</v>
      </c>
      <c r="O11" s="44">
        <v>5</v>
      </c>
      <c r="P11" s="43">
        <v>19</v>
      </c>
      <c r="Q11" s="20" t="str">
        <f t="shared" si="3"/>
        <v>Man</v>
      </c>
      <c r="U11" s="50">
        <f t="shared" si="6"/>
        <v>5</v>
      </c>
      <c r="V11" s="66" t="s">
        <v>96</v>
      </c>
      <c r="W11" s="68" t="s">
        <v>97</v>
      </c>
      <c r="X11" s="51">
        <v>19</v>
      </c>
      <c r="Y11" s="51">
        <v>8</v>
      </c>
      <c r="Z11" s="51">
        <v>30</v>
      </c>
      <c r="AA11" s="51">
        <v>1</v>
      </c>
      <c r="AB11" s="51">
        <v>0</v>
      </c>
      <c r="AC11" s="51" t="s">
        <v>88</v>
      </c>
      <c r="AD11" s="51">
        <f t="shared" si="4"/>
        <v>49</v>
      </c>
      <c r="AE11" s="51">
        <f t="shared" si="7"/>
        <v>5</v>
      </c>
    </row>
    <row r="12" spans="1:31" ht="18.95" customHeight="1" thickBot="1">
      <c r="A12" s="4">
        <f t="shared" si="5"/>
        <v>6</v>
      </c>
      <c r="B12" s="3">
        <v>53</v>
      </c>
      <c r="C12" s="65" t="s">
        <v>35</v>
      </c>
      <c r="D12" s="77"/>
      <c r="E12" s="74" t="s">
        <v>85</v>
      </c>
      <c r="F12" s="3">
        <v>7</v>
      </c>
      <c r="G12" s="3"/>
      <c r="H12" s="8">
        <f t="shared" si="0"/>
        <v>7</v>
      </c>
      <c r="I12" s="4">
        <v>3</v>
      </c>
      <c r="J12" s="3"/>
      <c r="K12" s="8">
        <f t="shared" si="1"/>
        <v>11</v>
      </c>
      <c r="L12" s="4">
        <v>8</v>
      </c>
      <c r="M12" s="3"/>
      <c r="N12" s="8">
        <f t="shared" si="2"/>
        <v>5</v>
      </c>
      <c r="O12" s="44">
        <v>6</v>
      </c>
      <c r="P12" s="43">
        <f t="shared" ref="P12:P19" si="8">IF(OR(G12="дк",J12="дк",M12="дк")=TRUE,"Man",(H12+K12+N12-Q12))</f>
        <v>18</v>
      </c>
      <c r="Q12" s="20">
        <f t="shared" si="3"/>
        <v>5</v>
      </c>
      <c r="U12" s="50">
        <f t="shared" si="6"/>
        <v>6</v>
      </c>
      <c r="V12" s="66" t="s">
        <v>98</v>
      </c>
      <c r="W12" s="68" t="s">
        <v>91</v>
      </c>
      <c r="X12" s="51">
        <v>9</v>
      </c>
      <c r="Y12" s="51">
        <v>14</v>
      </c>
      <c r="Z12" s="51">
        <v>13</v>
      </c>
      <c r="AA12" s="51">
        <v>9</v>
      </c>
      <c r="AB12" s="51">
        <v>21</v>
      </c>
      <c r="AC12" s="51">
        <v>3</v>
      </c>
      <c r="AD12" s="51">
        <f t="shared" si="4"/>
        <v>43</v>
      </c>
      <c r="AE12" s="51">
        <f t="shared" si="7"/>
        <v>6</v>
      </c>
    </row>
    <row r="13" spans="1:31" ht="18.95" customHeight="1" thickBot="1">
      <c r="A13" s="4">
        <f t="shared" si="5"/>
        <v>7</v>
      </c>
      <c r="B13" s="27">
        <v>73</v>
      </c>
      <c r="C13" s="66" t="s">
        <v>44</v>
      </c>
      <c r="D13" s="80"/>
      <c r="E13" s="68" t="s">
        <v>91</v>
      </c>
      <c r="F13" s="3">
        <v>6</v>
      </c>
      <c r="G13" s="3"/>
      <c r="H13" s="8">
        <f t="shared" si="0"/>
        <v>8</v>
      </c>
      <c r="I13" s="4">
        <v>11</v>
      </c>
      <c r="J13" s="3"/>
      <c r="K13" s="8">
        <f t="shared" si="1"/>
        <v>3</v>
      </c>
      <c r="L13" s="4">
        <v>4</v>
      </c>
      <c r="M13" s="3"/>
      <c r="N13" s="8">
        <f t="shared" si="2"/>
        <v>9</v>
      </c>
      <c r="O13" s="98">
        <v>7</v>
      </c>
      <c r="P13" s="43">
        <f t="shared" si="8"/>
        <v>17</v>
      </c>
      <c r="Q13" s="20">
        <f t="shared" si="3"/>
        <v>3</v>
      </c>
      <c r="U13" s="50">
        <f t="shared" si="6"/>
        <v>7</v>
      </c>
      <c r="V13" s="66" t="s">
        <v>105</v>
      </c>
      <c r="W13" s="68" t="s">
        <v>102</v>
      </c>
      <c r="X13" s="51">
        <v>20</v>
      </c>
      <c r="Y13" s="51">
        <v>7</v>
      </c>
      <c r="Z13" s="51">
        <v>23</v>
      </c>
      <c r="AA13" s="51">
        <v>4</v>
      </c>
      <c r="AB13" s="51">
        <v>0</v>
      </c>
      <c r="AC13" s="51" t="s">
        <v>88</v>
      </c>
      <c r="AD13" s="51">
        <f t="shared" si="4"/>
        <v>43</v>
      </c>
      <c r="AE13" s="51">
        <f t="shared" si="7"/>
        <v>7</v>
      </c>
    </row>
    <row r="14" spans="1:31" ht="18.95" customHeight="1" thickBot="1">
      <c r="A14" s="4">
        <f t="shared" si="5"/>
        <v>8</v>
      </c>
      <c r="B14" s="27">
        <v>7</v>
      </c>
      <c r="C14" s="66" t="s">
        <v>113</v>
      </c>
      <c r="D14" s="80"/>
      <c r="E14" s="68" t="s">
        <v>85</v>
      </c>
      <c r="F14" s="3">
        <v>10</v>
      </c>
      <c r="G14" s="3"/>
      <c r="H14" s="8">
        <f t="shared" si="0"/>
        <v>4</v>
      </c>
      <c r="I14" s="4">
        <v>5</v>
      </c>
      <c r="J14" s="3"/>
      <c r="K14" s="8">
        <f t="shared" si="1"/>
        <v>9</v>
      </c>
      <c r="L14" s="4">
        <v>6</v>
      </c>
      <c r="M14" s="3"/>
      <c r="N14" s="8">
        <f t="shared" si="2"/>
        <v>7</v>
      </c>
      <c r="O14" s="98">
        <v>8</v>
      </c>
      <c r="P14" s="43">
        <f t="shared" si="8"/>
        <v>16</v>
      </c>
      <c r="Q14" s="20">
        <f t="shared" si="3"/>
        <v>4</v>
      </c>
      <c r="U14" s="50">
        <f t="shared" si="6"/>
        <v>8</v>
      </c>
      <c r="V14" s="66" t="s">
        <v>37</v>
      </c>
      <c r="W14" s="68" t="s">
        <v>97</v>
      </c>
      <c r="X14" s="51">
        <v>23</v>
      </c>
      <c r="Y14" s="51">
        <v>6</v>
      </c>
      <c r="Z14" s="51">
        <v>0</v>
      </c>
      <c r="AA14" s="51" t="s">
        <v>88</v>
      </c>
      <c r="AB14" s="51">
        <v>19</v>
      </c>
      <c r="AC14" s="51">
        <v>5</v>
      </c>
      <c r="AD14" s="51">
        <f t="shared" si="4"/>
        <v>42</v>
      </c>
      <c r="AE14" s="51">
        <f t="shared" si="7"/>
        <v>8</v>
      </c>
    </row>
    <row r="15" spans="1:31" ht="18.95" customHeight="1" thickBot="1">
      <c r="A15" s="4">
        <f t="shared" si="5"/>
        <v>9</v>
      </c>
      <c r="B15" s="27">
        <v>29</v>
      </c>
      <c r="C15" s="66" t="s">
        <v>107</v>
      </c>
      <c r="D15" s="80"/>
      <c r="E15" s="68" t="s">
        <v>103</v>
      </c>
      <c r="F15" s="3">
        <v>9</v>
      </c>
      <c r="G15" s="3"/>
      <c r="H15" s="8">
        <f t="shared" si="0"/>
        <v>5</v>
      </c>
      <c r="I15" s="4">
        <v>4</v>
      </c>
      <c r="J15" s="3"/>
      <c r="K15" s="8">
        <f t="shared" si="1"/>
        <v>10</v>
      </c>
      <c r="L15" s="4">
        <v>9</v>
      </c>
      <c r="M15" s="3"/>
      <c r="N15" s="8">
        <f t="shared" si="2"/>
        <v>4</v>
      </c>
      <c r="O15" s="98">
        <v>9</v>
      </c>
      <c r="P15" s="43">
        <f t="shared" si="8"/>
        <v>15</v>
      </c>
      <c r="Q15" s="20">
        <f t="shared" si="3"/>
        <v>4</v>
      </c>
      <c r="U15" s="50">
        <f t="shared" si="6"/>
        <v>9</v>
      </c>
      <c r="V15" s="66" t="s">
        <v>92</v>
      </c>
      <c r="W15" s="68" t="s">
        <v>103</v>
      </c>
      <c r="X15" s="51">
        <v>25</v>
      </c>
      <c r="Y15" s="51">
        <v>4</v>
      </c>
      <c r="Z15" s="51">
        <v>0</v>
      </c>
      <c r="AA15" s="51" t="s">
        <v>88</v>
      </c>
      <c r="AB15" s="51">
        <v>13</v>
      </c>
      <c r="AC15" s="51">
        <v>10</v>
      </c>
      <c r="AD15" s="51">
        <f t="shared" si="4"/>
        <v>38</v>
      </c>
      <c r="AE15" s="51">
        <f t="shared" si="7"/>
        <v>9</v>
      </c>
    </row>
    <row r="16" spans="1:31" ht="18.95" customHeight="1" thickBot="1">
      <c r="A16" s="4">
        <f t="shared" si="5"/>
        <v>10</v>
      </c>
      <c r="B16" s="27">
        <v>46</v>
      </c>
      <c r="C16" s="66" t="s">
        <v>92</v>
      </c>
      <c r="D16" s="80"/>
      <c r="E16" s="68" t="s">
        <v>103</v>
      </c>
      <c r="F16" s="3">
        <v>8</v>
      </c>
      <c r="G16" s="3"/>
      <c r="H16" s="8">
        <f t="shared" si="0"/>
        <v>6</v>
      </c>
      <c r="I16" s="3">
        <v>7</v>
      </c>
      <c r="J16" s="3"/>
      <c r="K16" s="8">
        <f t="shared" si="1"/>
        <v>7</v>
      </c>
      <c r="L16" s="3">
        <v>7</v>
      </c>
      <c r="M16" s="3"/>
      <c r="N16" s="8">
        <f t="shared" si="2"/>
        <v>6</v>
      </c>
      <c r="O16" s="98">
        <v>10</v>
      </c>
      <c r="P16" s="43">
        <f t="shared" si="8"/>
        <v>13</v>
      </c>
      <c r="Q16" s="20">
        <f t="shared" si="3"/>
        <v>6</v>
      </c>
      <c r="U16" s="50">
        <f t="shared" si="6"/>
        <v>10</v>
      </c>
      <c r="V16" s="66" t="s">
        <v>44</v>
      </c>
      <c r="W16" s="68" t="s">
        <v>91</v>
      </c>
      <c r="X16" s="51">
        <v>0</v>
      </c>
      <c r="Y16" s="51" t="s">
        <v>88</v>
      </c>
      <c r="Z16" s="51">
        <v>20</v>
      </c>
      <c r="AA16" s="51">
        <v>7</v>
      </c>
      <c r="AB16" s="51">
        <v>17</v>
      </c>
      <c r="AC16" s="51">
        <v>7</v>
      </c>
      <c r="AD16" s="51">
        <f t="shared" si="4"/>
        <v>37</v>
      </c>
      <c r="AE16" s="51">
        <f t="shared" si="7"/>
        <v>10</v>
      </c>
    </row>
    <row r="17" spans="1:31" ht="18.95" customHeight="1" thickBot="1">
      <c r="A17" s="4">
        <f t="shared" si="5"/>
        <v>11</v>
      </c>
      <c r="B17" s="27">
        <v>47</v>
      </c>
      <c r="C17" s="45" t="s">
        <v>166</v>
      </c>
      <c r="D17" s="80"/>
      <c r="E17" s="69" t="s">
        <v>118</v>
      </c>
      <c r="F17" s="3">
        <v>12</v>
      </c>
      <c r="G17" s="3"/>
      <c r="H17" s="8">
        <f t="shared" si="0"/>
        <v>2</v>
      </c>
      <c r="I17" s="3">
        <v>8</v>
      </c>
      <c r="J17" s="3"/>
      <c r="K17" s="8">
        <f t="shared" si="1"/>
        <v>6</v>
      </c>
      <c r="L17" s="3">
        <v>10</v>
      </c>
      <c r="M17" s="3"/>
      <c r="N17" s="8">
        <f t="shared" si="2"/>
        <v>3</v>
      </c>
      <c r="O17" s="98">
        <v>11</v>
      </c>
      <c r="P17" s="43">
        <f t="shared" si="8"/>
        <v>9</v>
      </c>
      <c r="Q17" s="20">
        <f t="shared" si="3"/>
        <v>2</v>
      </c>
      <c r="U17" s="50">
        <f t="shared" si="6"/>
        <v>11</v>
      </c>
      <c r="V17" s="66" t="s">
        <v>41</v>
      </c>
      <c r="W17" s="68" t="s">
        <v>102</v>
      </c>
      <c r="X17" s="51">
        <v>12</v>
      </c>
      <c r="Y17" s="51">
        <v>11</v>
      </c>
      <c r="Z17" s="51">
        <v>14</v>
      </c>
      <c r="AA17" s="51">
        <v>8</v>
      </c>
      <c r="AB17" s="51">
        <v>0</v>
      </c>
      <c r="AC17" s="51" t="s">
        <v>88</v>
      </c>
      <c r="AD17" s="51">
        <f t="shared" si="4"/>
        <v>26</v>
      </c>
      <c r="AE17" s="51">
        <f t="shared" si="7"/>
        <v>11</v>
      </c>
    </row>
    <row r="18" spans="1:31" ht="18.95" customHeight="1" thickBot="1">
      <c r="A18" s="4">
        <f t="shared" si="5"/>
        <v>12</v>
      </c>
      <c r="B18" s="27">
        <v>9</v>
      </c>
      <c r="C18" s="45" t="s">
        <v>47</v>
      </c>
      <c r="D18" s="80"/>
      <c r="E18" s="70" t="s">
        <v>224</v>
      </c>
      <c r="F18" s="3">
        <v>11</v>
      </c>
      <c r="G18" s="3"/>
      <c r="H18" s="8">
        <f t="shared" si="0"/>
        <v>3</v>
      </c>
      <c r="I18" s="3">
        <v>9</v>
      </c>
      <c r="J18" s="3"/>
      <c r="K18" s="8">
        <f t="shared" si="1"/>
        <v>5</v>
      </c>
      <c r="L18" s="3" t="s">
        <v>61</v>
      </c>
      <c r="M18" s="3" t="s">
        <v>61</v>
      </c>
      <c r="N18" s="8">
        <f t="shared" si="2"/>
        <v>0</v>
      </c>
      <c r="O18" s="98">
        <v>12</v>
      </c>
      <c r="P18" s="43">
        <f t="shared" si="8"/>
        <v>8</v>
      </c>
      <c r="Q18" s="20">
        <f t="shared" si="3"/>
        <v>0</v>
      </c>
      <c r="U18" s="50">
        <f t="shared" si="6"/>
        <v>12</v>
      </c>
      <c r="V18" s="66" t="s">
        <v>104</v>
      </c>
      <c r="W18" s="68" t="s">
        <v>103</v>
      </c>
      <c r="X18" s="51">
        <v>0</v>
      </c>
      <c r="Y18" s="51" t="s">
        <v>88</v>
      </c>
      <c r="Z18" s="51">
        <v>25</v>
      </c>
      <c r="AA18" s="51">
        <v>2</v>
      </c>
      <c r="AB18" s="51">
        <v>0</v>
      </c>
      <c r="AC18" s="51" t="s">
        <v>88</v>
      </c>
      <c r="AD18" s="51">
        <f t="shared" si="4"/>
        <v>25</v>
      </c>
      <c r="AE18" s="51">
        <f t="shared" si="7"/>
        <v>12</v>
      </c>
    </row>
    <row r="19" spans="1:31" ht="18.95" customHeight="1" thickBot="1">
      <c r="A19" s="4">
        <f t="shared" si="5"/>
        <v>13</v>
      </c>
      <c r="B19" s="3">
        <v>33</v>
      </c>
      <c r="C19" s="67" t="s">
        <v>112</v>
      </c>
      <c r="D19" s="77"/>
      <c r="E19" s="70" t="s">
        <v>91</v>
      </c>
      <c r="F19" s="3">
        <v>13</v>
      </c>
      <c r="G19" s="3"/>
      <c r="H19" s="8">
        <f t="shared" si="0"/>
        <v>1</v>
      </c>
      <c r="I19" s="3">
        <v>10</v>
      </c>
      <c r="J19" s="3"/>
      <c r="K19" s="8">
        <f t="shared" si="1"/>
        <v>4</v>
      </c>
      <c r="L19" s="3">
        <v>12</v>
      </c>
      <c r="M19" s="3"/>
      <c r="N19" s="8">
        <f t="shared" si="2"/>
        <v>1</v>
      </c>
      <c r="O19" s="44">
        <v>13</v>
      </c>
      <c r="P19" s="43">
        <f t="shared" si="8"/>
        <v>5</v>
      </c>
      <c r="Q19" s="20">
        <f t="shared" si="3"/>
        <v>1</v>
      </c>
      <c r="U19" s="50">
        <f t="shared" si="6"/>
        <v>13</v>
      </c>
      <c r="V19" s="66" t="s">
        <v>101</v>
      </c>
      <c r="W19" s="68" t="s">
        <v>102</v>
      </c>
      <c r="X19" s="51">
        <v>13</v>
      </c>
      <c r="Y19" s="51">
        <v>9</v>
      </c>
      <c r="Z19" s="51">
        <v>12</v>
      </c>
      <c r="AA19" s="51">
        <v>10</v>
      </c>
      <c r="AB19" s="51">
        <v>0</v>
      </c>
      <c r="AC19" s="51" t="str">
        <f>AC17</f>
        <v>-</v>
      </c>
      <c r="AD19" s="51">
        <f t="shared" si="4"/>
        <v>25</v>
      </c>
      <c r="AE19" s="51">
        <f t="shared" si="7"/>
        <v>13</v>
      </c>
    </row>
    <row r="20" spans="1:31" ht="18.95" customHeight="1" thickBot="1">
      <c r="U20" s="50">
        <f t="shared" si="6"/>
        <v>14</v>
      </c>
      <c r="V20" s="66" t="s">
        <v>113</v>
      </c>
      <c r="W20" s="68" t="s">
        <v>85</v>
      </c>
      <c r="X20" s="51">
        <v>0</v>
      </c>
      <c r="Y20" s="51" t="s">
        <v>88</v>
      </c>
      <c r="Z20" s="51">
        <v>8</v>
      </c>
      <c r="AA20" s="51">
        <v>12</v>
      </c>
      <c r="AB20" s="51">
        <v>16</v>
      </c>
      <c r="AC20" s="51">
        <v>8</v>
      </c>
      <c r="AD20" s="51">
        <f t="shared" si="4"/>
        <v>24</v>
      </c>
      <c r="AE20" s="51">
        <v>14</v>
      </c>
    </row>
    <row r="21" spans="1:31" ht="18.95" customHeight="1" thickBot="1">
      <c r="U21" s="50">
        <f t="shared" si="6"/>
        <v>15</v>
      </c>
      <c r="V21" s="66" t="s">
        <v>108</v>
      </c>
      <c r="W21" s="68" t="s">
        <v>94</v>
      </c>
      <c r="X21" s="51">
        <v>24</v>
      </c>
      <c r="Y21" s="51">
        <v>5</v>
      </c>
      <c r="Z21" s="51">
        <v>0</v>
      </c>
      <c r="AA21" s="51" t="s">
        <v>88</v>
      </c>
      <c r="AB21" s="51">
        <v>0</v>
      </c>
      <c r="AC21" s="51" t="s">
        <v>88</v>
      </c>
      <c r="AD21" s="51">
        <f t="shared" si="4"/>
        <v>24</v>
      </c>
      <c r="AE21" s="51">
        <v>15</v>
      </c>
    </row>
    <row r="22" spans="1:31" ht="18.95" customHeight="1" thickBot="1">
      <c r="U22" s="50">
        <f t="shared" si="6"/>
        <v>16</v>
      </c>
      <c r="V22" s="65" t="s">
        <v>35</v>
      </c>
      <c r="W22" s="74" t="s">
        <v>85</v>
      </c>
      <c r="X22" s="51">
        <v>0</v>
      </c>
      <c r="Y22" s="51" t="s">
        <v>88</v>
      </c>
      <c r="Z22" s="51">
        <v>0</v>
      </c>
      <c r="AA22" s="51" t="s">
        <v>88</v>
      </c>
      <c r="AB22" s="51">
        <v>18</v>
      </c>
      <c r="AC22" s="51">
        <v>6</v>
      </c>
      <c r="AD22" s="51">
        <f t="shared" si="4"/>
        <v>18</v>
      </c>
      <c r="AE22" s="51">
        <v>16</v>
      </c>
    </row>
    <row r="23" spans="1:31" ht="18.95" customHeight="1" thickBot="1">
      <c r="H23" s="40" t="s">
        <v>208</v>
      </c>
      <c r="U23" s="50">
        <f t="shared" si="6"/>
        <v>17</v>
      </c>
      <c r="V23" s="66" t="s">
        <v>110</v>
      </c>
      <c r="W23" s="68" t="s">
        <v>97</v>
      </c>
      <c r="X23" s="51">
        <v>8</v>
      </c>
      <c r="Y23" s="51">
        <v>16</v>
      </c>
      <c r="Z23" s="51">
        <v>8</v>
      </c>
      <c r="AA23" s="51">
        <v>13</v>
      </c>
      <c r="AB23" s="51">
        <v>0</v>
      </c>
      <c r="AC23" s="51" t="s">
        <v>88</v>
      </c>
      <c r="AD23" s="51">
        <f t="shared" si="4"/>
        <v>16</v>
      </c>
      <c r="AE23" s="51">
        <f>SUM(AE22,1)</f>
        <v>17</v>
      </c>
    </row>
    <row r="24" spans="1:31" ht="18.95" customHeight="1" thickBot="1">
      <c r="U24" s="50">
        <f t="shared" si="6"/>
        <v>18</v>
      </c>
      <c r="V24" s="66" t="s">
        <v>99</v>
      </c>
      <c r="W24" s="68" t="s">
        <v>100</v>
      </c>
      <c r="X24" s="51">
        <v>11</v>
      </c>
      <c r="Y24" s="51">
        <v>12</v>
      </c>
      <c r="Z24" s="51">
        <v>0</v>
      </c>
      <c r="AA24" s="51" t="s">
        <v>88</v>
      </c>
      <c r="AB24" s="51">
        <v>0</v>
      </c>
      <c r="AC24" s="51" t="s">
        <v>88</v>
      </c>
      <c r="AD24" s="51">
        <f t="shared" si="4"/>
        <v>11</v>
      </c>
      <c r="AE24" s="51">
        <f>SUM(AE23,1)</f>
        <v>18</v>
      </c>
    </row>
    <row r="25" spans="1:31" ht="18.95" customHeight="1" thickBot="1">
      <c r="U25" s="50">
        <f t="shared" si="6"/>
        <v>19</v>
      </c>
      <c r="V25" s="65" t="s">
        <v>166</v>
      </c>
      <c r="W25" s="74" t="s">
        <v>118</v>
      </c>
      <c r="X25" s="51">
        <v>0</v>
      </c>
      <c r="Y25" s="51" t="s">
        <v>88</v>
      </c>
      <c r="Z25" s="51">
        <v>0</v>
      </c>
      <c r="AA25" s="51" t="s">
        <v>88</v>
      </c>
      <c r="AB25" s="51">
        <v>9</v>
      </c>
      <c r="AC25" s="51">
        <v>11</v>
      </c>
      <c r="AD25" s="51">
        <f t="shared" si="4"/>
        <v>9</v>
      </c>
      <c r="AE25" s="51">
        <v>19</v>
      </c>
    </row>
    <row r="26" spans="1:31" ht="18.95" customHeight="1" thickBot="1">
      <c r="U26" s="50">
        <f t="shared" si="6"/>
        <v>20</v>
      </c>
      <c r="V26" s="66" t="s">
        <v>112</v>
      </c>
      <c r="W26" s="68" t="s">
        <v>91</v>
      </c>
      <c r="X26" s="51">
        <v>0</v>
      </c>
      <c r="Y26" s="51">
        <v>18</v>
      </c>
      <c r="Z26" s="51">
        <v>4</v>
      </c>
      <c r="AA26" s="51">
        <v>14</v>
      </c>
      <c r="AB26" s="51">
        <v>5</v>
      </c>
      <c r="AC26" s="51">
        <v>13</v>
      </c>
      <c r="AD26" s="51">
        <f t="shared" si="4"/>
        <v>9</v>
      </c>
      <c r="AE26" s="51">
        <v>20</v>
      </c>
    </row>
    <row r="27" spans="1:31" ht="18.95" customHeight="1" thickBot="1">
      <c r="U27" s="50">
        <f t="shared" si="6"/>
        <v>21</v>
      </c>
      <c r="V27" s="66" t="s">
        <v>93</v>
      </c>
      <c r="W27" s="68" t="s">
        <v>94</v>
      </c>
      <c r="X27" s="51">
        <v>9</v>
      </c>
      <c r="Y27" s="51">
        <v>13</v>
      </c>
      <c r="Z27" s="51">
        <v>0</v>
      </c>
      <c r="AA27" s="51" t="s">
        <v>88</v>
      </c>
      <c r="AB27" s="51">
        <v>0</v>
      </c>
      <c r="AC27" s="51" t="s">
        <v>88</v>
      </c>
      <c r="AD27" s="51">
        <f t="shared" si="4"/>
        <v>9</v>
      </c>
      <c r="AE27" s="51">
        <v>21</v>
      </c>
    </row>
    <row r="28" spans="1:31" ht="18.95" customHeight="1" thickBot="1">
      <c r="U28" s="50">
        <f t="shared" si="6"/>
        <v>22</v>
      </c>
      <c r="V28" s="73" t="s">
        <v>109</v>
      </c>
      <c r="W28" s="70" t="s">
        <v>91</v>
      </c>
      <c r="X28" s="51">
        <v>9</v>
      </c>
      <c r="Y28" s="51">
        <v>15</v>
      </c>
      <c r="Z28" s="51">
        <v>0</v>
      </c>
      <c r="AA28" s="51" t="s">
        <v>88</v>
      </c>
      <c r="AB28" s="51">
        <v>0</v>
      </c>
      <c r="AC28" s="51" t="s">
        <v>88</v>
      </c>
      <c r="AD28" s="51">
        <f t="shared" si="4"/>
        <v>9</v>
      </c>
      <c r="AE28" s="51">
        <v>22</v>
      </c>
    </row>
    <row r="29" spans="1:31" ht="18.95" customHeight="1" thickBot="1">
      <c r="U29" s="50">
        <f t="shared" si="6"/>
        <v>23</v>
      </c>
      <c r="V29" s="45" t="s">
        <v>47</v>
      </c>
      <c r="W29" s="70" t="s">
        <v>224</v>
      </c>
      <c r="X29" s="51">
        <v>0</v>
      </c>
      <c r="Y29" s="51" t="s">
        <v>88</v>
      </c>
      <c r="Z29" s="51">
        <v>0</v>
      </c>
      <c r="AA29" s="51" t="s">
        <v>88</v>
      </c>
      <c r="AB29" s="51">
        <v>8</v>
      </c>
      <c r="AC29" s="51">
        <v>12</v>
      </c>
      <c r="AD29" s="51">
        <f t="shared" si="4"/>
        <v>8</v>
      </c>
      <c r="AE29" s="51">
        <v>23</v>
      </c>
    </row>
    <row r="30" spans="1:31" ht="18.95" customHeight="1" thickBot="1">
      <c r="U30" s="50">
        <f t="shared" si="6"/>
        <v>24</v>
      </c>
      <c r="V30" s="86" t="s">
        <v>111</v>
      </c>
      <c r="W30" s="70" t="s">
        <v>103</v>
      </c>
      <c r="X30" s="51">
        <v>7</v>
      </c>
      <c r="Y30" s="51">
        <v>17</v>
      </c>
      <c r="Z30" s="51">
        <v>0</v>
      </c>
      <c r="AA30" s="51" t="s">
        <v>88</v>
      </c>
      <c r="AB30" s="51">
        <v>0</v>
      </c>
      <c r="AC30" s="51" t="s">
        <v>88</v>
      </c>
      <c r="AD30" s="51">
        <f t="shared" si="4"/>
        <v>7</v>
      </c>
      <c r="AE30" s="51">
        <f>SUM(AE29,1)</f>
        <v>24</v>
      </c>
    </row>
    <row r="32" spans="1:31" ht="18.75">
      <c r="Y32" s="40" t="s">
        <v>64</v>
      </c>
    </row>
  </sheetData>
  <sortState ref="V7:AE30">
    <sortCondition descending="1" ref="AD7:AD30"/>
    <sortCondition ref="AE7:AE30"/>
  </sortState>
  <mergeCells count="15">
    <mergeCell ref="F4:H4"/>
    <mergeCell ref="I4:K4"/>
    <mergeCell ref="L4:N4"/>
    <mergeCell ref="F5:G5"/>
    <mergeCell ref="I5:J5"/>
    <mergeCell ref="L5:M5"/>
    <mergeCell ref="AE4:AE6"/>
    <mergeCell ref="X5:Y5"/>
    <mergeCell ref="Z5:AA5"/>
    <mergeCell ref="AB5:AC5"/>
    <mergeCell ref="O5:P5"/>
    <mergeCell ref="AD4:AD6"/>
    <mergeCell ref="X4:Y4"/>
    <mergeCell ref="Z4:AA4"/>
    <mergeCell ref="AB4:AC4"/>
  </mergeCells>
  <pageMargins left="0.16" right="0.70866141732283472" top="0.11" bottom="0.16" header="0.1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Хобби-Дети</vt:lpstr>
      <vt:lpstr>Хобби-Взрослые</vt:lpstr>
      <vt:lpstr>Кадет</vt:lpstr>
      <vt:lpstr>Союзный</vt:lpstr>
      <vt:lpstr>KZ</vt:lpstr>
      <vt:lpstr>Ракет-120Т</vt:lpstr>
      <vt:lpstr>Свободный</vt:lpstr>
      <vt:lpstr>Rotax max микро</vt:lpstr>
      <vt:lpstr>Ракет 120Л</vt:lpstr>
      <vt:lpstr>Rotax max</vt:lpstr>
      <vt:lpstr>Rotax max мини</vt:lpstr>
      <vt:lpstr>Rotax max юниор</vt:lpstr>
      <vt:lpstr>Ракет микро</vt:lpstr>
      <vt:lpstr>Ракет 85</vt:lpstr>
      <vt:lpstr>мини</vt:lpstr>
      <vt:lpstr>Мини ракет</vt:lpstr>
      <vt:lpstr>KZ!Область_печати</vt:lpstr>
      <vt:lpstr>'Rotax max юниор'!Область_печати</vt:lpstr>
      <vt:lpstr>Кадет!Область_печати</vt:lpstr>
      <vt:lpstr>'Ракет-120Т'!Область_печати</vt:lpstr>
      <vt:lpstr>Свободный!Область_печати</vt:lpstr>
      <vt:lpstr>Союзный!Область_печати</vt:lpstr>
      <vt:lpstr>'Хобби-Взрослые'!Область_печати</vt:lpstr>
      <vt:lpstr>'Хобби-Дети'!Область_печати</vt:lpstr>
    </vt:vector>
  </TitlesOfParts>
  <Company>Скиммер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</dc:creator>
  <cp:lastModifiedBy>User</cp:lastModifiedBy>
  <cp:lastPrinted>2015-10-04T16:01:05Z</cp:lastPrinted>
  <dcterms:created xsi:type="dcterms:W3CDTF">2015-09-29T20:45:32Z</dcterms:created>
  <dcterms:modified xsi:type="dcterms:W3CDTF">2015-10-05T12:23:50Z</dcterms:modified>
</cp:coreProperties>
</file>